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7.jpeg" ContentType="image/jpe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8.png" ContentType="image/pn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kladani_dat" sheetId="1" state="visible" r:id="rId2"/>
    <sheet name="Tisk_Kult" sheetId="2" state="visible" r:id="rId3"/>
    <sheet name="Kopirovani" sheetId="3" state="visible" r:id="rId4"/>
    <sheet name="Definice" sheetId="4" state="visible" r:id="rId5"/>
    <sheet name="Pokyny" sheetId="5" state="visible" r:id="rId6"/>
  </sheets>
  <definedNames>
    <definedName function="false" hidden="false" localSheetId="3" name="_xlnm.Print_Area" vbProcedure="false">Definice!$A$1:$T$277</definedName>
    <definedName function="false" hidden="false" localSheetId="1" name="_xlnm.Print_Area" vbProcedure="false">Tisk_Kult!$A$1:$AH$243</definedName>
    <definedName function="false" hidden="false" localSheetId="0" name="_xlnm.Print_Area" vbProcedure="false">Vkladani_dat!$A$1:$I$184</definedName>
    <definedName function="false" hidden="false" localSheetId="0" name="_ftn1" vbProcedure="false">Vkladani_dat!$A$51</definedName>
    <definedName function="false" hidden="false" localSheetId="0" name="_ftn2" vbProcedure="false">Vkladani_dat!$A$52</definedName>
    <definedName function="false" hidden="false" localSheetId="0" name="_ftn3" vbProcedure="false">Vkladani_dat!$A$53</definedName>
    <definedName function="false" hidden="false" localSheetId="0" name="_ftnref1" vbProcedure="false">vkladani_dat!#ref!</definedName>
    <definedName function="false" hidden="false" localSheetId="0" name="_ftnref2" vbProcedure="false">vkladani_dat!#ref!</definedName>
    <definedName function="false" hidden="false" localSheetId="0" name="_ftnref3" vbProcedure="false">vkladani_dat!#ref!</definedName>
    <definedName function="false" hidden="false" localSheetId="0" name="_Toc326153052" vbProcedure="false">Vkladani_dat!$A$15</definedName>
    <definedName function="false" hidden="false" localSheetId="0" name="_Toc326153053" vbProcedure="false">Vkladani_dat!$A$36</definedName>
    <definedName function="false" hidden="false" localSheetId="0" name="_Toc326153054" vbProcedure="false">Vkladani_dat!$A$50</definedName>
    <definedName function="false" hidden="false" localSheetId="0" name="_xlnm.Print_Area" vbProcedure="false">Vkladani_dat!$A$1:$I$184</definedName>
    <definedName function="false" hidden="false" localSheetId="1" name="OLE_LINK1" vbProcedure="false">Tisk_Kult!$Q$189</definedName>
    <definedName function="false" hidden="false" localSheetId="1" name="_xlnm.Print_Area" vbProcedure="false">Tisk_Kult!$A$1:$AH$243</definedName>
    <definedName function="false" hidden="false" localSheetId="3" name="_bookmark0" vbProcedure="false">Definice!$B$281</definedName>
    <definedName function="false" hidden="false" localSheetId="3" name="_bookmark1" vbProcedure="false">Definice!$B$287</definedName>
    <definedName function="false" hidden="false" localSheetId="3" name="_bookmark10" vbProcedure="false">Definice!$B$315</definedName>
    <definedName function="false" hidden="false" localSheetId="3" name="_bookmark11" vbProcedure="false">Definice!$B$317</definedName>
    <definedName function="false" hidden="false" localSheetId="3" name="_bookmark12" vbProcedure="false">Definice!$B$319</definedName>
    <definedName function="false" hidden="false" localSheetId="3" name="_bookmark13" vbProcedure="false">Definice!$B$327</definedName>
    <definedName function="false" hidden="false" localSheetId="3" name="_bookmark14" vbProcedure="false">Definice!$B$337</definedName>
    <definedName function="false" hidden="false" localSheetId="3" name="_bookmark15" vbProcedure="false">Definice!$B$340</definedName>
    <definedName function="false" hidden="false" localSheetId="3" name="_bookmark16" vbProcedure="false">Definice!$B$342</definedName>
    <definedName function="false" hidden="false" localSheetId="3" name="_bookmark17" vbProcedure="false">Definice!$B$344</definedName>
    <definedName function="false" hidden="false" localSheetId="3" name="_bookmark18" vbProcedure="false">Definice!$B$347</definedName>
    <definedName function="false" hidden="false" localSheetId="3" name="_bookmark19" vbProcedure="false">Definice!$B$349</definedName>
    <definedName function="false" hidden="false" localSheetId="3" name="_bookmark2" vbProcedure="false">Definice!$B$289</definedName>
    <definedName function="false" hidden="false" localSheetId="3" name="_bookmark20" vbProcedure="false">Definice!$B$351</definedName>
    <definedName function="false" hidden="false" localSheetId="3" name="_bookmark21" vbProcedure="false">Definice!$B$353</definedName>
    <definedName function="false" hidden="false" localSheetId="3" name="_bookmark22" vbProcedure="false">Definice!$B$355</definedName>
    <definedName function="false" hidden="false" localSheetId="3" name="_bookmark23" vbProcedure="false">Definice!$B$357</definedName>
    <definedName function="false" hidden="false" localSheetId="3" name="_bookmark24" vbProcedure="false">Definice!$B$359</definedName>
    <definedName function="false" hidden="false" localSheetId="3" name="_bookmark25" vbProcedure="false">Definice!$B$361</definedName>
    <definedName function="false" hidden="false" localSheetId="3" name="_bookmark3" vbProcedure="false">Definice!$B$291</definedName>
    <definedName function="false" hidden="false" localSheetId="3" name="_bookmark4" vbProcedure="false">Definice!$B$293</definedName>
    <definedName function="false" hidden="false" localSheetId="3" name="_bookmark5" vbProcedure="false">Definice!$B$295</definedName>
    <definedName function="false" hidden="false" localSheetId="3" name="_bookmark6" vbProcedure="false">Definice!$B$297</definedName>
    <definedName function="false" hidden="false" localSheetId="3" name="_bookmark7" vbProcedure="false">Definice!$B$299</definedName>
    <definedName function="false" hidden="false" localSheetId="3" name="_bookmark8" vbProcedure="false">Definice!$B$311</definedName>
    <definedName function="false" hidden="false" localSheetId="3" name="_bookmark9" vbProcedure="false">Definice!$B$313</definedName>
    <definedName function="false" hidden="false" localSheetId="3" name="_xlnm.Print_Area" vbProcedure="false">Definice!$A$1:$T$277</definedName>
    <definedName function="false" hidden="false" localSheetId="4" name="OLE_LINK2" vbProcedure="false">Pokyny!$A$5</definedName>
    <definedName function="false" hidden="false" localSheetId="4" name="_xlnm.Print_Area" vbProcedure="false">pokyny!#ref!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<sst xmlns="http://schemas.openxmlformats.org/spreadsheetml/2006/main" count="1088" uniqueCount="670">
  <si>
    <t xml:space="preserve">Roční výkaz o knihovně za rok 2024 pro neprofesionální knihovnu</t>
  </si>
  <si>
    <t xml:space="preserve">List pro vložení a kontrolu dat</t>
  </si>
  <si>
    <t xml:space="preserve">Vyplňujte pouze světle oranžové buňky</t>
  </si>
  <si>
    <t xml:space="preserve">Typ knihovny</t>
  </si>
  <si>
    <t xml:space="preserve">6 Neprofesionální</t>
  </si>
  <si>
    <t xml:space="preserve">Právní forma zpravodajské jednotky </t>
  </si>
  <si>
    <t xml:space="preserve">1 Národní  knihovna ČR</t>
  </si>
  <si>
    <t xml:space="preserve">Obec působení</t>
  </si>
  <si>
    <t xml:space="preserve"> </t>
  </si>
  <si>
    <t xml:space="preserve">Název zpravodajské jednotky včetně obce působení</t>
  </si>
  <si>
    <t xml:space="preserve">2 Moravská zemská knihovna</t>
  </si>
  <si>
    <t xml:space="preserve">Evidenční č. knihovny (bez lomítka a roku registrace)</t>
  </si>
  <si>
    <t xml:space="preserve">IČO</t>
  </si>
  <si>
    <t xml:space="preserve">3 Krajská</t>
  </si>
  <si>
    <t xml:space="preserve">Velikost obsluhované populace</t>
  </si>
  <si>
    <t xml:space="preserve">Adresa</t>
  </si>
  <si>
    <t xml:space="preserve">4 Pověřená</t>
  </si>
  <si>
    <t xml:space="preserve">Obsluhovaná populace=počet obyvatel okruhu působnosti knihovny,tj. počet obyvatel samostatné obecní resp. městské části včetně cizinců s pobytem (trvalým i přechodným) na obsluhovaném území, pro jejíž obyvatele je vykazující knihovna zřízena k 31.12.</t>
  </si>
  <si>
    <t xml:space="preserve">5 Profesionální</t>
  </si>
  <si>
    <t xml:space="preserve">Telefon</t>
  </si>
  <si>
    <t xml:space="preserve">https://www.mvcr.cz/clanek/statistiky-pocty-obyvatel-v-obcich.aspx</t>
  </si>
  <si>
    <t xml:space="preserve">Bezbariérový přístup</t>
  </si>
  <si>
    <t xml:space="preserve">Kraj</t>
  </si>
  <si>
    <t xml:space="preserve">Zjišťujeme, zda bezbariérový přístup je nebo není, ne kolik (1=ano, 0=ne).</t>
  </si>
  <si>
    <t xml:space="preserve">www stránky ZJ</t>
  </si>
  <si>
    <t xml:space="preserve">Hlavní město Praha</t>
  </si>
  <si>
    <t xml:space="preserve">Počet poboček </t>
  </si>
  <si>
    <t xml:space="preserve">0902</t>
  </si>
  <si>
    <t xml:space="preserve">E-mail knihovny</t>
  </si>
  <si>
    <t xml:space="preserve">Středočeský kraj</t>
  </si>
  <si>
    <t xml:space="preserve">    z ř. 0902 pojízdných</t>
  </si>
  <si>
    <t xml:space="preserve">0903</t>
  </si>
  <si>
    <t xml:space="preserve">Zřizovatel</t>
  </si>
  <si>
    <t xml:space="preserve">Jihočeský kraj</t>
  </si>
  <si>
    <t xml:space="preserve">Plzeňský kraj</t>
  </si>
  <si>
    <t xml:space="preserve">I. KNIHOVNÍ FOND</t>
  </si>
  <si>
    <t xml:space="preserve">Vysvětlivky</t>
  </si>
  <si>
    <t xml:space="preserve">Kontroly vložených dat</t>
  </si>
  <si>
    <t xml:space="preserve">Kontrola hospodaření</t>
  </si>
  <si>
    <t xml:space="preserve">Karlovarský kraj</t>
  </si>
  <si>
    <t xml:space="preserve">Č. ř.</t>
  </si>
  <si>
    <t xml:space="preserve">Celkem</t>
  </si>
  <si>
    <t xml:space="preserve">Kontroly dat vyhodnoťte až po ukončení vkládání.</t>
  </si>
  <si>
    <t xml:space="preserve">Ústecký kraj</t>
  </si>
  <si>
    <t xml:space="preserve">a</t>
  </si>
  <si>
    <t xml:space="preserve">Liberecký kraj</t>
  </si>
  <si>
    <t xml:space="preserve"> Stav knihovniho fondu celkem k 31.12. min. roku</t>
  </si>
  <si>
    <t xml:space="preserve">0101</t>
  </si>
  <si>
    <t xml:space="preserve">Vzorec výpočtu: Ř. 0101plus ř. 0116 mínus ř. 0117 se rovná ř. 0102. Kontrola zmizí, pokud vzorec platí.</t>
  </si>
  <si>
    <t xml:space="preserve">Královéhradecký kraj</t>
  </si>
  <si>
    <t xml:space="preserve"> Knihovní jednotky celkem k 31. 12. sledovaného roku</t>
  </si>
  <si>
    <t xml:space="preserve">0102</t>
  </si>
  <si>
    <t xml:space="preserve">Automatický součet ř. 0103 až 0113</t>
  </si>
  <si>
    <t xml:space="preserve">Pardubický kraj</t>
  </si>
  <si>
    <t xml:space="preserve">v tom (z řádku 0102)</t>
  </si>
  <si>
    <t xml:space="preserve">naučná literatura</t>
  </si>
  <si>
    <t xml:space="preserve">0103</t>
  </si>
  <si>
    <t xml:space="preserve">Kraj Vysočina</t>
  </si>
  <si>
    <t xml:space="preserve">krásná literatura</t>
  </si>
  <si>
    <t xml:space="preserve">0104</t>
  </si>
  <si>
    <t xml:space="preserve">Jihomoravský kraj</t>
  </si>
  <si>
    <t xml:space="preserve">rukopisy</t>
  </si>
  <si>
    <t xml:space="preserve">0105</t>
  </si>
  <si>
    <t xml:space="preserve">Zlínský kraj</t>
  </si>
  <si>
    <t xml:space="preserve">mikrografické dokumenty</t>
  </si>
  <si>
    <t xml:space="preserve">0106</t>
  </si>
  <si>
    <t xml:space="preserve">Olomoucký kraj</t>
  </si>
  <si>
    <t xml:space="preserve">kartografické dokumenty</t>
  </si>
  <si>
    <t xml:space="preserve">0107</t>
  </si>
  <si>
    <t xml:space="preserve">Moravskoslezský kraj</t>
  </si>
  <si>
    <t xml:space="preserve">tištěné hudebniny</t>
  </si>
  <si>
    <t xml:space="preserve">0108</t>
  </si>
  <si>
    <t xml:space="preserve">zvukové</t>
  </si>
  <si>
    <t xml:space="preserve">0109</t>
  </si>
  <si>
    <t xml:space="preserve">11 Organizační složka státu dle zák. č. 219/2000 Sb.</t>
  </si>
  <si>
    <t xml:space="preserve">zvukově obrazové</t>
  </si>
  <si>
    <t xml:space="preserve">0110</t>
  </si>
  <si>
    <t xml:space="preserve">12 Organizační složka kraje dle zák. č.  129/2000 Sb.</t>
  </si>
  <si>
    <t xml:space="preserve">obrazové</t>
  </si>
  <si>
    <t xml:space="preserve">0111</t>
  </si>
  <si>
    <t xml:space="preserve">13 Organizační složka obce dle zák. č.  128/2000 Sb.</t>
  </si>
  <si>
    <t xml:space="preserve">elektronické dokumenty</t>
  </si>
  <si>
    <t xml:space="preserve">0112</t>
  </si>
  <si>
    <t xml:space="preserve">14 Organizační složka hl. m. Prahy dle zák. č. 131/2000 Sb.</t>
  </si>
  <si>
    <t xml:space="preserve">jiné</t>
  </si>
  <si>
    <t xml:space="preserve">0113</t>
  </si>
  <si>
    <t xml:space="preserve">21 Státní příspěvková organizace dle zák. č. 219/2000 Sb.</t>
  </si>
  <si>
    <t xml:space="preserve"> Počet exemplářů titulů docházejících periodik</t>
  </si>
  <si>
    <t xml:space="preserve">0114</t>
  </si>
  <si>
    <t xml:space="preserve">22 Příspěvková organizace kraje dle zák. č. 129/2000 Sb.</t>
  </si>
  <si>
    <t xml:space="preserve"> Počet knihovních jednotek ve volném výběru</t>
  </si>
  <si>
    <t xml:space="preserve">0115</t>
  </si>
  <si>
    <t xml:space="preserve">Kontrola: Ř. 0115 je menší nebo se rovná ř. 0102</t>
  </si>
  <si>
    <t xml:space="preserve">23 Příspěvková organizace obce dle zák. č. 128/2000 Sb.</t>
  </si>
  <si>
    <t xml:space="preserve"> Přírůstky</t>
  </si>
  <si>
    <t xml:space="preserve">0116</t>
  </si>
  <si>
    <t xml:space="preserve">24 Příspěvková organizace hl. m. Prahy dle zák. č. 131/2000 Sb.</t>
  </si>
  <si>
    <t xml:space="preserve"> Úbytky</t>
  </si>
  <si>
    <t xml:space="preserve">0117</t>
  </si>
  <si>
    <t xml:space="preserve">90 Jiná (uvést jmenovitě)</t>
  </si>
  <si>
    <t xml:space="preserve">II. UŽIVATELÉ</t>
  </si>
  <si>
    <t xml:space="preserve"> Registrovaní uživatelé ve sledovaném období</t>
  </si>
  <si>
    <t xml:space="preserve">0201</t>
  </si>
  <si>
    <t xml:space="preserve">  z toho registrovaní uživatelé do 15 let</t>
  </si>
  <si>
    <t xml:space="preserve">0202</t>
  </si>
  <si>
    <t xml:space="preserve">Kontrola: Ř. 0202 musí být menší nebo se rovná ř. 0201</t>
  </si>
  <si>
    <t xml:space="preserve"> Návštěvníci celkem (ř. 0204 + ř. 0210)</t>
  </si>
  <si>
    <t xml:space="preserve">0203</t>
  </si>
  <si>
    <t xml:space="preserve">Automatický součet ř. 0204 + 0210</t>
  </si>
  <si>
    <t xml:space="preserve"> Návštěvníci knihovny (fyzické návštěvy, součet ř. 0205 až 0209)</t>
  </si>
  <si>
    <t xml:space="preserve">0204</t>
  </si>
  <si>
    <t xml:space="preserve">Automatický součet ř. 0205 až 0209</t>
  </si>
  <si>
    <t xml:space="preserve">v tom (z řádku 0204)</t>
  </si>
  <si>
    <t xml:space="preserve">návštěvníci půjčoven a studoven</t>
  </si>
  <si>
    <t xml:space="preserve">0205</t>
  </si>
  <si>
    <t xml:space="preserve">návštěvníci využívající internet v knihovně</t>
  </si>
  <si>
    <t xml:space="preserve">0206</t>
  </si>
  <si>
    <t xml:space="preserve">návštěvníci kulturních, komunitních a volnočasových                           akcí pro veřejnost</t>
  </si>
  <si>
    <t xml:space="preserve">0207</t>
  </si>
  <si>
    <t xml:space="preserve">Kontrola: upozornění na vyplnění akcí v ř. 0415</t>
  </si>
  <si>
    <t xml:space="preserve">návštěvníci vzdělávacích akcí</t>
  </si>
  <si>
    <t xml:space="preserve">0208</t>
  </si>
  <si>
    <t xml:space="preserve">Kontrola: upozornění na vyplnění akcí v ř. 0417</t>
  </si>
  <si>
    <t xml:space="preserve">návštěvníci ostatních akcí, kde knihovna není hlavním pořadatelem</t>
  </si>
  <si>
    <t xml:space="preserve">0209</t>
  </si>
  <si>
    <t xml:space="preserve">Kontrola: upozornění na vyplnění akcí v ř. 0420</t>
  </si>
  <si>
    <r>
      <rPr>
        <sz val="11"/>
        <color rgb="FF000000"/>
        <rFont val="Calibri"/>
        <family val="2"/>
        <charset val="238"/>
      </rPr>
      <t xml:space="preserve"> Návštěvníci on-line služeb                                                                                  </t>
    </r>
    <r>
      <rPr>
        <sz val="11"/>
        <color rgb="FFFFFFFF"/>
        <rFont val="Calibri"/>
        <family val="2"/>
        <charset val="238"/>
      </rPr>
      <t xml:space="preserve">i</t>
    </r>
    <r>
      <rPr>
        <sz val="11"/>
        <color rgb="FF000000"/>
        <rFont val="Calibri"/>
        <family val="2"/>
        <charset val="238"/>
      </rPr>
      <t xml:space="preserve">(virtuální návštěvy z ř. 0505 + 0507 + 0511 + 0515 + 0516)</t>
    </r>
  </si>
  <si>
    <t xml:space="preserve">0210</t>
  </si>
  <si>
    <t xml:space="preserve">Automatický součet ř. 0505 + 0507 + 0511 + 0515 + 0516</t>
  </si>
  <si>
    <t xml:space="preserve">III. VÝPŮJČKY</t>
  </si>
  <si>
    <t xml:space="preserve"> Výpůjčky celkem (fyzické + online, ř. 0302 + 0513)</t>
  </si>
  <si>
    <t xml:space="preserve">0301</t>
  </si>
  <si>
    <t xml:space="preserve">Automatický součet ř. 0302 + 0513</t>
  </si>
  <si>
    <t xml:space="preserve"> Výpůjčky fyzických dokumentů celkem (součet ř. 0303 až 0316)</t>
  </si>
  <si>
    <t xml:space="preserve">0302</t>
  </si>
  <si>
    <t xml:space="preserve">Automatický součet ř. 0303 až 0316</t>
  </si>
  <si>
    <t xml:space="preserve">v tom (z řádku 0302)</t>
  </si>
  <si>
    <t xml:space="preserve">naučná literatura dospělým uživatelům (knihy)</t>
  </si>
  <si>
    <t xml:space="preserve">0303</t>
  </si>
  <si>
    <t xml:space="preserve">Pouze knihy</t>
  </si>
  <si>
    <t xml:space="preserve">krásná literatura dospělým uživatelům (knihy)</t>
  </si>
  <si>
    <t xml:space="preserve">0304</t>
  </si>
  <si>
    <t xml:space="preserve">naučná literatura dětem (knihy)</t>
  </si>
  <si>
    <t xml:space="preserve">0305</t>
  </si>
  <si>
    <t xml:space="preserve">krásná literatura dětem (knihy)</t>
  </si>
  <si>
    <t xml:space="preserve">0306</t>
  </si>
  <si>
    <t xml:space="preserve">výpůjčky periodik</t>
  </si>
  <si>
    <t xml:space="preserve">0307</t>
  </si>
  <si>
    <t xml:space="preserve">0308</t>
  </si>
  <si>
    <t xml:space="preserve">0309</t>
  </si>
  <si>
    <t xml:space="preserve">0310</t>
  </si>
  <si>
    <t xml:space="preserve">0311</t>
  </si>
  <si>
    <t xml:space="preserve">0312</t>
  </si>
  <si>
    <t xml:space="preserve">0313</t>
  </si>
  <si>
    <t xml:space="preserve">0314</t>
  </si>
  <si>
    <t xml:space="preserve">0315</t>
  </si>
  <si>
    <t xml:space="preserve">0316</t>
  </si>
  <si>
    <t xml:space="preserve"> Prezenční výpůjčky evidované (z ř. 0302) </t>
  </si>
  <si>
    <t xml:space="preserve">0317</t>
  </si>
  <si>
    <t xml:space="preserve">Kontrola: Ř. 0317 je menší nebo se rovná 0302.</t>
  </si>
  <si>
    <t xml:space="preserve"> Prolongace (z ř. 0302)</t>
  </si>
  <si>
    <t xml:space="preserve">0318</t>
  </si>
  <si>
    <t xml:space="preserve">Kontrola: Ř. 0318 je menší než 0302 minus 0317.</t>
  </si>
  <si>
    <t xml:space="preserve">IV. DALŠÍ ÚDAJE</t>
  </si>
  <si>
    <t xml:space="preserve">Meziknihovní výpůjční 
služba v rámci státu</t>
  </si>
  <si>
    <t xml:space="preserve">obdržené 
požadavky 
z jiných 
knihoven</t>
  </si>
  <si>
    <t xml:space="preserve">počet požadavků</t>
  </si>
  <si>
    <t xml:space="preserve">počet kladně vyřízených 
požadavků</t>
  </si>
  <si>
    <t xml:space="preserve">Kontrola: ř. 0402 je menší nebo se rovná ř.  0401.</t>
  </si>
  <si>
    <t xml:space="preserve"> zaslané 
požadavky 
jiným 
knihovnám</t>
  </si>
  <si>
    <t xml:space="preserve">Kontrola: ř. 0404 je menší nebo se rovná ř. 0403.</t>
  </si>
  <si>
    <t xml:space="preserve">Mezinárodní 
meziknihovní výpůjční 
služba</t>
  </si>
  <si>
    <t xml:space="preserve">požadavky 
z jiných 
zemí</t>
  </si>
  <si>
    <t xml:space="preserve">Kontrola: ř. 0406 je menší nebo se rovná ř. 0405.</t>
  </si>
  <si>
    <t xml:space="preserve">požadavky 
do jiných 
zemí</t>
  </si>
  <si>
    <t xml:space="preserve">Kontrola: ř. 0408 je menší nebo se rovná ř. 0407.</t>
  </si>
  <si>
    <t xml:space="preserve">Výměnné fondy</t>
  </si>
  <si>
    <t xml:space="preserve">půjčené jiným knihovnám</t>
  </si>
  <si>
    <t xml:space="preserve">počet svazků</t>
  </si>
  <si>
    <t xml:space="preserve">půjčené od jiných knihoven</t>
  </si>
  <si>
    <r>
      <rPr>
        <sz val="11"/>
        <color rgb="FF000000"/>
        <rFont val="Calibri"/>
        <family val="2"/>
        <charset val="238"/>
      </rPr>
      <t xml:space="preserve"> Vzdělávání knihovníků (pro knihovníky včetně RF, akce                                                                 </t>
    </r>
    <r>
      <rPr>
        <sz val="11"/>
        <color rgb="FFFFFFFF"/>
        <rFont val="Calibri"/>
        <family val="2"/>
        <charset val="238"/>
      </rPr>
      <t xml:space="preserve">i</t>
    </r>
    <r>
      <rPr>
        <sz val="11"/>
        <color rgb="FF000000"/>
        <rFont val="Calibri"/>
        <family val="2"/>
        <charset val="238"/>
      </rPr>
      <t xml:space="preserve">organizované vykazující knihovnou)</t>
    </r>
  </si>
  <si>
    <t xml:space="preserve"> Profesní vzdělávání odborných zaměstnanců knihovny 
 (počet zaměstnanců, kteří se vzdělávali k 31.12.)</t>
  </si>
  <si>
    <t xml:space="preserve">Počet zaměstnanců, kteří se profesně vzdělávali v daném roce (fyzické osoby).</t>
  </si>
  <si>
    <t xml:space="preserve"> Profesní vzdělávání odborných zaměstnanců knihovny 
 (počet hodin celkem)</t>
  </si>
  <si>
    <t xml:space="preserve">Počet hodin celkem, kdy se odborní zaměstnancvi odborně vzdělávali. Součet za celou knihovnu, vykazuje se na celé hodiny.</t>
  </si>
  <si>
    <t xml:space="preserve"> Počet odborných zaměstnanců (fyzické osoby), 
 kteří splnili standard vzdělávání</t>
  </si>
  <si>
    <t xml:space="preserve">Odborní pracovníci (z ř. 0412), kteří se během roku vzdělávali minimálně 8 hod. </t>
  </si>
  <si>
    <t xml:space="preserve"> Kulturní, komunitní a volnočasové akce pro veřejnost 
 (besedy, výstavy, aj.)</t>
  </si>
  <si>
    <t xml:space="preserve">Akce celkem (ve fyzickém i virtuálním prostoru). Kontrola: vazba na ř. 0207 návštěvníci akcí.</t>
  </si>
  <si>
    <t xml:space="preserve"> z ř. 0415 online (virtuální) kulturní, komunitní 
 a volnočasové akce pro veřejnost</t>
  </si>
  <si>
    <t xml:space="preserve">Pouze virtuální akce. Kontrola: vazba na ř. 0515 návštěvníci online akcí.</t>
  </si>
  <si>
    <t xml:space="preserve"> Vzdělávací akce pro veřejnost (semináře, kurzy, aj.)</t>
  </si>
  <si>
    <t xml:space="preserve">Akce celkem (ve fyzickém i virtuálním prostoru). Kontrola: vazba na ř. 0208 návštěvníci akcí.</t>
  </si>
  <si>
    <t xml:space="preserve"> z ř. 0417 online (virtuální) vzdělávací akce pro 
 veřejnost</t>
  </si>
  <si>
    <t xml:space="preserve">Pouze virtuální akce. Kontrola: vazba na ř. 0516 návštěvníci online akcí.</t>
  </si>
  <si>
    <t xml:space="preserve">   z ř. 0417 a 0418 vzdělávací akce v oblasti ICT (inform. 
  a komunikačních technologií)</t>
  </si>
  <si>
    <t xml:space="preserve">Z ř.  0417 akce k inform. technologiím ve fyzickém i virtuálním prostoru</t>
  </si>
  <si>
    <t xml:space="preserve"> Ostatní akce, kde knihovna není hlavním pořadatelem</t>
  </si>
  <si>
    <t xml:space="preserve">Kontrola: vazba na ř. 0209 návštěvníci ostatních akcí.</t>
  </si>
  <si>
    <t xml:space="preserve"> Počet titulů vydaných neperiodických publikací 
 dle zák. č. 37/1995 Sb., ve znění pozdějších předpisů</t>
  </si>
  <si>
    <t xml:space="preserve"> Náklad (počet výtisků v ks)</t>
  </si>
  <si>
    <t xml:space="preserve"> Počet titulů vydaného periodického tisku 
 dle zák. č. 46/2000 Sb., ve znění pozdějších předpisů</t>
  </si>
  <si>
    <t xml:space="preserve"> Počet titulů vydaných elektronických dokumentů včetně 
 internetu</t>
  </si>
  <si>
    <t xml:space="preserve"> Plocha knihovny pro uživatele v m2</t>
  </si>
  <si>
    <t xml:space="preserve"> Počet studijních míst k 31.12.</t>
  </si>
  <si>
    <t xml:space="preserve"> Počet počítačů připojených na internet pro uživatele k 31. 12.</t>
  </si>
  <si>
    <t xml:space="preserve"> Připojení Wi-Fi v prostorách knihovny pro uživatele</t>
  </si>
  <si>
    <t xml:space="preserve">Zjišťuje se, zda wifi je nebo není, ne kolik (1=ano, 0=ne).</t>
  </si>
  <si>
    <t xml:space="preserve"> Poskytujete uživatelům kopírovací služby</t>
  </si>
  <si>
    <t xml:space="preserve">Zjišťuje se, zda kopírování je nebo není, ne kolik (1=ano, 0=ne).</t>
  </si>
  <si>
    <t xml:space="preserve"> Počet hodin pro veřejnost týdně </t>
  </si>
  <si>
    <t xml:space="preserve">V. ELEKTRONICKÉ SLUŽBY KNIHOVNY</t>
  </si>
  <si>
    <t xml:space="preserve"> Webová stránka knihovny</t>
  </si>
  <si>
    <t xml:space="preserve">Povolen pouze zápis znaků 0 nebo 1. Zjišťuje se, zda knihovna web má nebo nemá, ne počet webů.</t>
  </si>
  <si>
    <t xml:space="preserve"> Elektronický katalog knihovny na internetu</t>
  </si>
  <si>
    <t xml:space="preserve">Povolen pouze zápis znaků 0 nebo 1. Zjišťuje se, zda knihovna el. katalog má nebo nemá, ne počet.</t>
  </si>
  <si>
    <t xml:space="preserve"> Počet návštěv webové stránky knihovny za sledované 
 období</t>
  </si>
  <si>
    <t xml:space="preserve"> Počet vstupů do elektronického katalogu z prostoru knihovny</t>
  </si>
  <si>
    <t xml:space="preserve"> Počet vstupů do elektronického katalogu z prostoru 
 mimo knihovnu</t>
  </si>
  <si>
    <t xml:space="preserve">Údaj se automaticky přičítá do ř. 0210.</t>
  </si>
  <si>
    <t xml:space="preserve"> Počet vstupů do elektronického výpůjčního protokolu 
 z prostoru knihovny</t>
  </si>
  <si>
    <t xml:space="preserve"> Počet vstupů do elektronického výpůjčního protokolu 
 z prostoru mimo knihovnu</t>
  </si>
  <si>
    <t xml:space="preserve"> Počet vlastních specializovaných databází</t>
  </si>
  <si>
    <t xml:space="preserve">Počet databází, které knihovna sama vytváří</t>
  </si>
  <si>
    <t xml:space="preserve"> Počet licencovaných elektronických informačních zdrojů</t>
  </si>
  <si>
    <t xml:space="preserve">Počet elektronických informačních zdrojů získaných akvizicí (EIZ)</t>
  </si>
  <si>
    <t xml:space="preserve"> Počet vstupů do elektronických informačních zdrojů 
 a databází celkem z prostoru knihovny</t>
  </si>
  <si>
    <t xml:space="preserve"> Počet vstupů do elektronických informačních zdrojů 
 a databází celkem z prostoru mimo knihovnu</t>
  </si>
  <si>
    <t xml:space="preserve"> Počet zobrazených (stažených) digitálních dokumentů</t>
  </si>
  <si>
    <t xml:space="preserve"> Počet e-výpůjček e-dokumentů</t>
  </si>
  <si>
    <t xml:space="preserve"> On-line informační služby (počet zodpovězených dotazů)</t>
  </si>
  <si>
    <t xml:space="preserve"> Návštěvníci online (virtuálních) kulturních, komunitních 
 a volnočasových akcí</t>
  </si>
  <si>
    <t xml:space="preserve"> Návštěvníci online (virtuálních) vzdělávacích akcí</t>
  </si>
  <si>
    <t xml:space="preserve">VI. ZAMĚSTNANCI </t>
  </si>
  <si>
    <t xml:space="preserve"> Počet zaměstnanců (přepočtený stav)</t>
  </si>
  <si>
    <t xml:space="preserve">Celoroční průměr přepočtený na plně zaměstnané, vykazujeme na 1 desetinné místo. Řádky 0601 až 0608 se týkají výhradně pracovníků, kteří mají uzavřenu smlouvu o pracovním poměru. Nejsou zde uváděni pracovníci, kteří mají uzavřenu smlouvu o práci mimo pracovní poměr, tedy dohodu o pracovní činnosti (DPČ) nebo dohodu o provedení práce (DPP).</t>
  </si>
  <si>
    <t xml:space="preserve">v tom</t>
  </si>
  <si>
    <t xml:space="preserve">odborní</t>
  </si>
  <si>
    <t xml:space="preserve"> VŠ knihovnického směru</t>
  </si>
  <si>
    <t xml:space="preserve"> VOŠ knihovnického směru</t>
  </si>
  <si>
    <t xml:space="preserve"> VŠ ostatní</t>
  </si>
  <si>
    <t xml:space="preserve"> VOŠ ostatní</t>
  </si>
  <si>
    <t xml:space="preserve"> SŠ knihovnického směru</t>
  </si>
  <si>
    <t xml:space="preserve"> SŠ ostatní</t>
  </si>
  <si>
    <t xml:space="preserve"> ostatní</t>
  </si>
  <si>
    <t xml:space="preserve"> Počet</t>
  </si>
  <si>
    <t xml:space="preserve">dobrovolných pracovníků</t>
  </si>
  <si>
    <t xml:space="preserve">Počet fyzických osob</t>
  </si>
  <si>
    <t xml:space="preserve">hodin odpracovaných dobrovolnými pracovníky ročně</t>
  </si>
  <si>
    <t xml:space="preserve">VII. PŘÍJMY, RESP. VÝNOSY</t>
  </si>
  <si>
    <t xml:space="preserve"> Tržby za vlastní výkony (výrobky, služby) a za zboží</t>
  </si>
  <si>
    <t xml:space="preserve">   z toho výnosy (příjmy) z hlavní činnosti</t>
  </si>
  <si>
    <t xml:space="preserve">Číslo v ř. 0702 musí být menší nebo se rovná ř. 0701.</t>
  </si>
  <si>
    <t xml:space="preserve"> Příspěvky, dotace a granty na provoz ze stát. rozpočtu</t>
  </si>
  <si>
    <t xml:space="preserve">Například dotace VISK</t>
  </si>
  <si>
    <t xml:space="preserve"> Příspěvky, dotace a granty na provoz z rozpočtu kraje</t>
  </si>
  <si>
    <t xml:space="preserve">Například dotace na regionální funkce</t>
  </si>
  <si>
    <t xml:space="preserve"> Příspěvky, dotace a granty na provoz z rozpočtu obce</t>
  </si>
  <si>
    <t xml:space="preserve"> Příspěvky, dotace a granty na provoz od ostat. Subjektů</t>
  </si>
  <si>
    <t xml:space="preserve"> Příspěvky, dotace a granty na provoz ze zahraničí</t>
  </si>
  <si>
    <t xml:space="preserve">   z toho z fondů EU</t>
  </si>
  <si>
    <t xml:space="preserve">Číslo v ř. 0708 musí být menší nebo se rovná ř. 0707.</t>
  </si>
  <si>
    <t xml:space="preserve"> Dary a sponzorské příspěvky</t>
  </si>
  <si>
    <t xml:space="preserve"> Ostatní provozní výnosy výše neuvedené</t>
  </si>
  <si>
    <t xml:space="preserve"> Příjmy (výnosy) celkem 
 (součet ř. 0701 + ř. 0703 až 0707 + ř. 0709 + ř. 0710)</t>
  </si>
  <si>
    <t xml:space="preserve"> Dotace a granty na investice ze státního rozpočtu</t>
  </si>
  <si>
    <t xml:space="preserve"> Dotace a granty na investice z rozpočtu kraje</t>
  </si>
  <si>
    <t xml:space="preserve"> Dotace a granty na investice z rozpočtu obce</t>
  </si>
  <si>
    <t xml:space="preserve"> Dotace a granty na investice od ostatních subjektů</t>
  </si>
  <si>
    <t xml:space="preserve"> Dotace a granty na investice ze zahraničí</t>
  </si>
  <si>
    <t xml:space="preserve">Číslo v ř. 0717 musí být menší nebo se rovná ř. 0716.</t>
  </si>
  <si>
    <t xml:space="preserve"> Dotace a granty na investice celkem 
 (součet ř. 0712 až 0716)</t>
  </si>
  <si>
    <t xml:space="preserve">VIII. VÝDAJE, RESP. NÁKLADY </t>
  </si>
  <si>
    <t xml:space="preserve"> Spotřeba materiálu, energie, zboží a služeb</t>
  </si>
  <si>
    <t xml:space="preserve">Uvede se vše včetně nákladů na knihovní fond.</t>
  </si>
  <si>
    <t xml:space="preserve">   z toho nájmy</t>
  </si>
  <si>
    <t xml:space="preserve">Číslo v ř. 0802 musí být menší nebo rovno ř. 0801 mínus ř. 0808.</t>
  </si>
  <si>
    <t xml:space="preserve"> Osobní náklady (součet ř. 0804 až 0807)</t>
  </si>
  <si>
    <t xml:space="preserve">Automatický součet ř. 0804 + 0805 + 0806 + 0807</t>
  </si>
  <si>
    <r>
      <rPr>
        <sz val="11"/>
        <color rgb="FF000000"/>
        <rFont val="Calibri"/>
        <family val="2"/>
        <charset val="238"/>
      </rPr>
      <t xml:space="preserve">v tom 
</t>
    </r>
    <r>
      <rPr>
        <sz val="10"/>
        <color rgb="FF000000"/>
        <rFont val="Calibri"/>
        <family val="2"/>
        <charset val="238"/>
      </rPr>
      <t xml:space="preserve">(z řádku 803)</t>
    </r>
  </si>
  <si>
    <t xml:space="preserve"> mzdy (resp. platy)</t>
  </si>
  <si>
    <t xml:space="preserve"> ostatní osobní náklady</t>
  </si>
  <si>
    <t xml:space="preserve"> náklady na zdravotní a sociální pojištění</t>
  </si>
  <si>
    <t xml:space="preserve"> zákonné sociální náklady</t>
  </si>
  <si>
    <t xml:space="preserve"> Náklady na pořízení knihovního fondu celkem 
(z ř. 0801 včetně periodik a pořízení licencí 
na elektronické zdroje)</t>
  </si>
  <si>
    <t xml:space="preserve">Číslo v ř. 0808 musí být větší nebo rovno součtu ř. 0809 + 0810 a zároveň jsou tyto náklady už zahrnuty i v ř. 0801.</t>
  </si>
  <si>
    <t xml:space="preserve">z toho</t>
  </si>
  <si>
    <t xml:space="preserve"> nákup a předplatné periodik</t>
  </si>
  <si>
    <t xml:space="preserve"> nákup a pořízení licencí na elektronické zdroje</t>
  </si>
  <si>
    <t xml:space="preserve"> Daně a poplatky (bez daně z příjmů)</t>
  </si>
  <si>
    <t xml:space="preserve"> Daň z příjmů (účt. skupina 59)</t>
  </si>
  <si>
    <t xml:space="preserve"> Odpisy dlouhodobého majetku</t>
  </si>
  <si>
    <t xml:space="preserve">Pokud má knihovna investiční výdaje v ř. 0817, musí vykázat i odpisy v ř. 0813.</t>
  </si>
  <si>
    <t xml:space="preserve"> Ostatní provozní náklady výše neuvedené</t>
  </si>
  <si>
    <t xml:space="preserve"> Výdaje (náklady) celkem 
 (součet ř. 0801 + ř. 0803 + ř. 0811 až 0814)</t>
  </si>
  <si>
    <t xml:space="preserve">Kontrola: Kladné číslo signalizuje nevyčerpané příjmy. Záporné číslo signalizuje, že výdaje byly vyšší než příjmy.</t>
  </si>
  <si>
    <t xml:space="preserve">   z toho výdaje na hlavní činnost (z ř. 0815)</t>
  </si>
  <si>
    <t xml:space="preserve">Číslo musí být menší nebo rovno ř. 0815</t>
  </si>
  <si>
    <t xml:space="preserve"> Investiční výdaje (na hmotný a nehmotný majetek) 
 celkem (součet ř. 818 a 819)</t>
  </si>
  <si>
    <r>
      <rPr>
        <sz val="11"/>
        <color rgb="FF000000"/>
        <rFont val="Calibri"/>
        <family val="2"/>
        <charset val="238"/>
      </rPr>
      <t xml:space="preserve">v tom                 </t>
    </r>
    <r>
      <rPr>
        <sz val="10"/>
        <color rgb="FF000000"/>
        <rFont val="Calibri"/>
        <family val="2"/>
        <charset val="238"/>
      </rPr>
      <t xml:space="preserve">  (z řádku 817)</t>
    </r>
  </si>
  <si>
    <t xml:space="preserve"> hmotný majetek</t>
  </si>
  <si>
    <t xml:space="preserve"> nehmotný majetek</t>
  </si>
  <si>
    <t xml:space="preserve">Správně vložená data = ve sloupci nejsou upozornění na chyby, sloupec je prázdný.</t>
  </si>
  <si>
    <t xml:space="preserve"> Ministerstvo kultury, POB 119</t>
  </si>
  <si>
    <t xml:space="preserve"> Kult (MK)  12-01</t>
  </si>
  <si>
    <t xml:space="preserve">120 21 PRAHA 2</t>
  </si>
  <si>
    <t xml:space="preserve"> Vyplněný výkaz doručte do 17. 2. 2025</t>
  </si>
  <si>
    <t xml:space="preserve">Schváleno ČSÚ pro Ministerstvo kultury</t>
  </si>
  <si>
    <t xml:space="preserve">ČV 87/24 ze dne 14. 09. 2023</t>
  </si>
  <si>
    <t xml:space="preserve"> Roční výkaz o knihovně</t>
  </si>
  <si>
    <t xml:space="preserve">za rok 2024</t>
  </si>
  <si>
    <t xml:space="preserve">Výkaz je součástí Programu statistických zjišťování na rok 2024. Ochrana důvěrnosti údajů je zaručena zákonem č. 89/1995 Sb., o státní statistické službě, ve znění</t>
  </si>
  <si>
    <t xml:space="preserve">pozdějších předpisů. Údaje se zjišťují pro potřebu Ministerstva kultury, které odpovídá za jejich ochranu. Zpravodajská jednotka je povinna poskytnout všechny</t>
  </si>
  <si>
    <t xml:space="preserve"> požadované údaje. Děkujeme za spolupráci.</t>
  </si>
  <si>
    <t xml:space="preserve"> Název zpravodajské jednotky (včetně obce/města působení)</t>
  </si>
  <si>
    <t xml:space="preserve">Právní forma                       zpravodajské jednotky (zakroužkuje se odpovídající právní forma)</t>
  </si>
  <si>
    <t xml:space="preserve"> Organizační složka státu dle zák. č. 219/2000 Sb.*</t>
  </si>
  <si>
    <t xml:space="preserve">11</t>
  </si>
  <si>
    <t xml:space="preserve"> Organizační složka kraje dle zák. č.  129/2000 Sb.*</t>
  </si>
  <si>
    <t xml:space="preserve">12</t>
  </si>
  <si>
    <t xml:space="preserve"> Organizační složka obce dle zák. č.  128/2000 Sb.*</t>
  </si>
  <si>
    <t xml:space="preserve">13</t>
  </si>
  <si>
    <t xml:space="preserve"> IČO</t>
  </si>
  <si>
    <t xml:space="preserve">Evid. č. knihovny na MK</t>
  </si>
  <si>
    <t xml:space="preserve"> Organizační složka hl. m. Prahy dle zák. č. 131/2000 Sb.*</t>
  </si>
  <si>
    <t xml:space="preserve">14</t>
  </si>
  <si>
    <t xml:space="preserve"> Státní příspěvková organizace dle zák. č. 219/2000 Sb.*</t>
  </si>
  <si>
    <t xml:space="preserve">21</t>
  </si>
  <si>
    <t xml:space="preserve"> Adresa</t>
  </si>
  <si>
    <t xml:space="preserve"> Příspěvková organizace kraje dle zák. č. 129/2000 Sb.*</t>
  </si>
  <si>
    <t xml:space="preserve">22</t>
  </si>
  <si>
    <t xml:space="preserve"> Příspěvková organizace obce dle zák. č. 128/2000 Sb.*</t>
  </si>
  <si>
    <t xml:space="preserve">23</t>
  </si>
  <si>
    <t xml:space="preserve"> Příspěvková organizace hl. m. Prahy dle zák. č. 131/2000 Sb.*</t>
  </si>
  <si>
    <t xml:space="preserve">24</t>
  </si>
  <si>
    <t xml:space="preserve"> Telefon</t>
  </si>
  <si>
    <t xml:space="preserve"> Jiná (uvést jmenovitě)</t>
  </si>
  <si>
    <t xml:space="preserve">90</t>
  </si>
  <si>
    <t xml:space="preserve"> Kraj</t>
  </si>
  <si>
    <t xml:space="preserve">                                         * ve znění pozdějších předpisů</t>
  </si>
  <si>
    <t xml:space="preserve"> www stránky ZJ</t>
  </si>
  <si>
    <t xml:space="preserve">Č.ř.</t>
  </si>
  <si>
    <t xml:space="preserve"> E-mail</t>
  </si>
  <si>
    <t xml:space="preserve">1</t>
  </si>
  <si>
    <r>
      <rPr>
        <sz val="7"/>
        <rFont val="Calibri"/>
        <family val="2"/>
        <charset val="238"/>
      </rPr>
      <t xml:space="preserve"> Výpůjčky celkem                                      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b val="true"/>
        <sz val="7"/>
        <rFont val="Calibri"/>
        <family val="2"/>
        <charset val="238"/>
      </rPr>
      <t xml:space="preserve">(fyzické + online, ř. 0302 + 0513)</t>
    </r>
  </si>
  <si>
    <t xml:space="preserve">Název zřizovatele (vyplní se slovně)</t>
  </si>
  <si>
    <r>
      <rPr>
        <b val="true"/>
        <sz val="8"/>
        <rFont val="Calibri"/>
        <family val="2"/>
        <charset val="238"/>
      </rPr>
      <t xml:space="preserve"> Velikost obsluhované populace</t>
    </r>
    <r>
      <rPr>
        <b val="true"/>
        <vertAlign val="superscript"/>
        <sz val="8"/>
        <rFont val="Calibri"/>
        <family val="2"/>
        <charset val="238"/>
      </rPr>
      <t xml:space="preserve"> 1</t>
    </r>
  </si>
  <si>
    <r>
      <rPr>
        <sz val="7"/>
        <rFont val="Calibri"/>
        <family val="2"/>
        <charset val="238"/>
      </rPr>
      <t xml:space="preserve"> Výpůjčky fyzických dokumentů celkem                                      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b val="true"/>
        <sz val="7"/>
        <rFont val="Calibri"/>
        <family val="2"/>
        <charset val="238"/>
      </rPr>
      <t xml:space="preserve">(součet ř. 0303 až 0316)</t>
    </r>
  </si>
  <si>
    <t xml:space="preserve"> Bezbariérový přístup (označte X)</t>
  </si>
  <si>
    <t xml:space="preserve">Ano</t>
  </si>
  <si>
    <t xml:space="preserve">Ne</t>
  </si>
  <si>
    <t xml:space="preserve">v tom (z řádku 0302)</t>
  </si>
  <si>
    <r>
      <rPr>
        <vertAlign val="superscript"/>
        <sz val="5.4"/>
        <rFont val="Calibri"/>
        <family val="2"/>
        <charset val="238"/>
      </rPr>
      <t xml:space="preserve">1</t>
    </r>
    <r>
      <rPr>
        <sz val="5.4"/>
        <rFont val="Calibri"/>
        <family val="2"/>
        <charset val="238"/>
      </rPr>
      <t xml:space="preserve"> Obsluhovaná populace=počet obyvatel okruhu působnosti knihovny,tj. počet obyvatel samostatné obecní resp. městské                                                                                                                                          </t>
    </r>
    <r>
      <rPr>
        <sz val="5.4"/>
        <color rgb="FFFFFFFF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 xml:space="preserve">části (</t>
    </r>
    <r>
      <rPr>
        <b val="true"/>
        <sz val="5.4"/>
        <rFont val="Calibri"/>
        <family val="2"/>
        <charset val="238"/>
      </rPr>
      <t xml:space="preserve">včetně cizinců s pobytem na obsluhovaném území</t>
    </r>
    <r>
      <rPr>
        <sz val="5.4"/>
        <rFont val="Calibri"/>
        <family val="2"/>
        <charset val="238"/>
      </rPr>
      <t xml:space="preserve">), pro jejíž obyvatele je vykazující knihovna zřízena k 31.12.                                                                            </t>
    </r>
    <r>
      <rPr>
        <sz val="5.4"/>
        <color rgb="FFFFFFFF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 xml:space="preserve">(http://www.mvcr.cz/clanek/statistiky-pocty-obyvatel-v-obcich.aspx).</t>
    </r>
  </si>
  <si>
    <t xml:space="preserve"> Stav knihovního fondu celkem k 31. 12. min. roku</t>
  </si>
  <si>
    <r>
      <rPr>
        <sz val="6.5"/>
        <color rgb="FF000000"/>
        <rFont val="Calibri"/>
        <family val="2"/>
        <charset val="238"/>
      </rPr>
      <t xml:space="preserve"> Knihovní jednotky celkem k 31. 12. sledovaného roku</t>
    </r>
    <r>
      <rPr>
        <vertAlign val="superscript"/>
        <sz val="6.5"/>
        <color rgb="FF000000"/>
        <rFont val="Calibri"/>
        <family val="2"/>
        <charset val="238"/>
      </rPr>
      <t xml:space="preserve"> 2</t>
    </r>
    <r>
      <rPr>
        <sz val="6.5"/>
        <color rgb="FF000000"/>
        <rFont val="Calibri"/>
        <family val="2"/>
        <charset val="238"/>
      </rPr>
      <t xml:space="preserve"> 
</t>
    </r>
    <r>
      <rPr>
        <b val="true"/>
        <sz val="6.5"/>
        <color rgb="FF000000"/>
        <rFont val="Calibri"/>
        <family val="2"/>
        <charset val="238"/>
      </rPr>
      <t xml:space="preserve"> (součet ř. 0103 až 0113)</t>
    </r>
  </si>
  <si>
    <t xml:space="preserve">tistěné hudebniny</t>
  </si>
  <si>
    <t xml:space="preserve">v tom (z řádku 0102)</t>
  </si>
  <si>
    <r>
      <rPr>
        <sz val="8"/>
        <color rgb="FF000000"/>
        <rFont val="Calibri"/>
        <family val="2"/>
        <charset val="238"/>
      </rPr>
      <t xml:space="preserve"> Prezenční výpůjčky evidované (</t>
    </r>
    <r>
      <rPr>
        <b val="true"/>
        <sz val="8"/>
        <color rgb="FF000000"/>
        <rFont val="Calibri"/>
        <family val="2"/>
        <charset val="238"/>
      </rPr>
      <t xml:space="preserve">z ř. 0302</t>
    </r>
    <r>
      <rPr>
        <sz val="8"/>
        <color rgb="FF000000"/>
        <rFont val="Calibri"/>
        <family val="2"/>
        <charset val="238"/>
      </rPr>
      <t xml:space="preserve">) </t>
    </r>
    <r>
      <rPr>
        <vertAlign val="superscript"/>
        <sz val="8"/>
        <color rgb="FF000000"/>
        <rFont val="Calibri"/>
        <family val="2"/>
        <charset val="238"/>
      </rPr>
      <t xml:space="preserve">5</t>
    </r>
  </si>
  <si>
    <r>
      <rPr>
        <sz val="8"/>
        <color rgb="FF000000"/>
        <rFont val="Calibri"/>
        <family val="2"/>
        <charset val="238"/>
      </rPr>
      <t xml:space="preserve"> Prolongace (</t>
    </r>
    <r>
      <rPr>
        <b val="true"/>
        <sz val="8"/>
        <color rgb="FF000000"/>
        <rFont val="Calibri"/>
        <family val="2"/>
        <charset val="238"/>
      </rPr>
      <t xml:space="preserve">z ř. 0302</t>
    </r>
    <r>
      <rPr>
        <sz val="8"/>
        <color rgb="FF000000"/>
        <rFont val="Calibri"/>
        <family val="2"/>
        <charset val="238"/>
      </rPr>
      <t xml:space="preserve">) </t>
    </r>
    <r>
      <rPr>
        <vertAlign val="superscript"/>
        <sz val="8"/>
        <color rgb="FF000000"/>
        <rFont val="Calibri"/>
        <family val="2"/>
        <charset val="238"/>
      </rPr>
      <t xml:space="preserve">5</t>
    </r>
  </si>
  <si>
    <t xml:space="preserve">0401</t>
  </si>
  <si>
    <t xml:space="preserve">0402</t>
  </si>
  <si>
    <t xml:space="preserve">zaslané 
požadavky 
jiným 
knihovnám</t>
  </si>
  <si>
    <t xml:space="preserve">0403</t>
  </si>
  <si>
    <t xml:space="preserve"> Počet knihovních jednotek ve volném výběru</t>
  </si>
  <si>
    <t xml:space="preserve">0404</t>
  </si>
  <si>
    <r>
      <rPr>
        <sz val="8"/>
        <rFont val="Calibri"/>
        <family val="2"/>
        <charset val="238"/>
      </rPr>
      <t xml:space="preserve"> Přírůstky</t>
    </r>
    <r>
      <rPr>
        <vertAlign val="superscript"/>
        <sz val="8"/>
        <rFont val="Calibri"/>
        <family val="2"/>
        <charset val="238"/>
      </rPr>
      <t xml:space="preserve"> 3</t>
    </r>
  </si>
  <si>
    <r>
      <rPr>
        <sz val="8"/>
        <rFont val="Calibri"/>
        <family val="2"/>
        <charset val="238"/>
      </rPr>
      <t xml:space="preserve"> Úbytky</t>
    </r>
    <r>
      <rPr>
        <vertAlign val="superscript"/>
        <sz val="8"/>
        <rFont val="Calibri"/>
        <family val="2"/>
        <charset val="238"/>
      </rPr>
      <t xml:space="preserve"> 4</t>
    </r>
  </si>
  <si>
    <t xml:space="preserve">0405</t>
  </si>
  <si>
    <t xml:space="preserve">0406</t>
  </si>
  <si>
    <t xml:space="preserve">0407</t>
  </si>
  <si>
    <t xml:space="preserve">0408</t>
  </si>
  <si>
    <t xml:space="preserve">0409</t>
  </si>
  <si>
    <t xml:space="preserve">  z toho registrovaní uživatelé do 15 let</t>
  </si>
  <si>
    <r>
      <rPr>
        <sz val="7"/>
        <rFont val="Calibri"/>
        <family val="2"/>
        <charset val="238"/>
      </rPr>
      <t xml:space="preserve"> Návštěvníci celkem (fyzické + online,</t>
    </r>
    <r>
      <rPr>
        <b val="true"/>
        <sz val="7"/>
        <rFont val="Calibri"/>
        <family val="2"/>
        <charset val="238"/>
      </rPr>
      <t xml:space="preserve"> ř. 0204 + ř. 0210</t>
    </r>
    <r>
      <rPr>
        <sz val="7"/>
        <rFont val="Calibri"/>
        <family val="2"/>
        <charset val="238"/>
      </rPr>
      <t xml:space="preserve">)</t>
    </r>
  </si>
  <si>
    <t xml:space="preserve">0410</t>
  </si>
  <si>
    <r>
      <rPr>
        <sz val="7"/>
        <rFont val="Calibri"/>
        <family val="2"/>
        <charset val="238"/>
      </rPr>
      <t xml:space="preserve"> Návštěvníci knihovny </t>
    </r>
    <r>
      <rPr>
        <sz val="6.5"/>
        <rFont val="Calibri"/>
        <family val="2"/>
        <charset val="238"/>
      </rPr>
      <t xml:space="preserve">(</t>
    </r>
    <r>
      <rPr>
        <b val="true"/>
        <sz val="6.5"/>
        <rFont val="Calibri"/>
        <family val="2"/>
        <charset val="238"/>
      </rPr>
      <t xml:space="preserve">fyzické návštěvy, součet ř. 205 až 209</t>
    </r>
    <r>
      <rPr>
        <sz val="6.5"/>
        <rFont val="Calibri"/>
        <family val="2"/>
        <charset val="238"/>
      </rPr>
      <t xml:space="preserve">)</t>
    </r>
  </si>
  <si>
    <t xml:space="preserve"> Vzdělávání knihovníků (pro knihovníky včetně RF, akce organizované vykazující knihovnou)</t>
  </si>
  <si>
    <t xml:space="preserve">0411</t>
  </si>
  <si>
    <t xml:space="preserve">v tom (z řádku 204)</t>
  </si>
  <si>
    <r>
      <rPr>
        <sz val="7"/>
        <color rgb="FF000000"/>
        <rFont val="Calibri"/>
        <family val="2"/>
        <charset val="238"/>
      </rPr>
      <t xml:space="preserve"> Profesní vzdělávání odborných zaměstnanců knihovny 
 (</t>
    </r>
    <r>
      <rPr>
        <b val="true"/>
        <sz val="7"/>
        <color rgb="FF000000"/>
        <rFont val="Calibri"/>
        <family val="2"/>
        <charset val="238"/>
      </rPr>
      <t xml:space="preserve">počet zaměstnanců, kteří se vzdělávali k 31.12.</t>
    </r>
    <r>
      <rPr>
        <sz val="7"/>
        <color rgb="FF000000"/>
        <rFont val="Calibri"/>
        <family val="2"/>
        <charset val="238"/>
      </rPr>
      <t xml:space="preserve">)</t>
    </r>
  </si>
  <si>
    <t xml:space="preserve">0412</t>
  </si>
  <si>
    <t xml:space="preserve">návštěvníci využívající internet v knihovně</t>
  </si>
  <si>
    <t xml:space="preserve">návštěvníci kulturních, komunitních a volnočasových 
akcí pro veřejnost</t>
  </si>
  <si>
    <r>
      <rPr>
        <sz val="7"/>
        <color rgb="FF000000"/>
        <rFont val="Calibri"/>
        <family val="2"/>
        <charset val="238"/>
      </rPr>
      <t xml:space="preserve"> Profesní vzdělávání odborných zaměstnanců knihovny 
 (</t>
    </r>
    <r>
      <rPr>
        <b val="true"/>
        <sz val="7"/>
        <color rgb="FF000000"/>
        <rFont val="Calibri"/>
        <family val="2"/>
        <charset val="238"/>
      </rPr>
      <t xml:space="preserve">počet hodin celkem k 31.12.</t>
    </r>
    <r>
      <rPr>
        <sz val="7"/>
        <color rgb="FF000000"/>
        <rFont val="Calibri"/>
        <family val="2"/>
        <charset val="238"/>
      </rPr>
      <t xml:space="preserve">)</t>
    </r>
  </si>
  <si>
    <t xml:space="preserve">0413</t>
  </si>
  <si>
    <r>
      <rPr>
        <sz val="7"/>
        <color rgb="FF000000"/>
        <rFont val="Calibri"/>
        <family val="2"/>
        <charset val="238"/>
      </rPr>
      <t xml:space="preserve"> Počet odborných zaměstnanců (</t>
    </r>
    <r>
      <rPr>
        <b val="true"/>
        <sz val="7"/>
        <color rgb="FF000000"/>
        <rFont val="Calibri"/>
        <family val="2"/>
        <charset val="238"/>
      </rPr>
      <t xml:space="preserve">fyzické osoby</t>
    </r>
    <r>
      <rPr>
        <sz val="7"/>
        <color rgb="FF000000"/>
        <rFont val="Calibri"/>
        <family val="2"/>
        <charset val="238"/>
      </rPr>
      <t xml:space="preserve">), 
 kteří splnili standard vzdělávání </t>
    </r>
    <r>
      <rPr>
        <b val="true"/>
        <sz val="7"/>
        <color rgb="FF000000"/>
        <rFont val="Calibri"/>
        <family val="2"/>
        <charset val="238"/>
      </rPr>
      <t xml:space="preserve">k 31.12.</t>
    </r>
  </si>
  <si>
    <t xml:space="preserve">0414</t>
  </si>
  <si>
    <t xml:space="preserve">0415</t>
  </si>
  <si>
    <r>
      <rPr>
        <sz val="7"/>
        <color rgb="FF000000"/>
        <rFont val="Calibri"/>
        <family val="2"/>
        <charset val="238"/>
      </rPr>
      <t xml:space="preserve"> Návštěvníci on-line služeb 
 </t>
    </r>
    <r>
      <rPr>
        <b val="true"/>
        <sz val="7"/>
        <color rgb="FF000000"/>
        <rFont val="Calibri"/>
        <family val="2"/>
        <charset val="238"/>
      </rPr>
      <t xml:space="preserve">(virtuální návštěvy z ř. 0505 + 0507 + 0511 + 0515 + 0516)</t>
    </r>
  </si>
  <si>
    <r>
      <rPr>
        <sz val="7"/>
        <color rgb="FF000000"/>
        <rFont val="Calibri"/>
        <family val="2"/>
        <charset val="238"/>
      </rPr>
      <t xml:space="preserve"> z </t>
    </r>
    <r>
      <rPr>
        <b val="true"/>
        <sz val="7"/>
        <color rgb="FF000000"/>
        <rFont val="Calibri"/>
        <family val="2"/>
        <charset val="238"/>
      </rPr>
      <t xml:space="preserve">ř. 0415</t>
    </r>
    <r>
      <rPr>
        <sz val="7"/>
        <color rgb="FF000000"/>
        <rFont val="Calibri"/>
        <family val="2"/>
        <charset val="238"/>
      </rPr>
      <t xml:space="preserve"> online (virtuální) kulturní, komunitní 
 a volnočasové akce pro veřejnost</t>
    </r>
  </si>
  <si>
    <t xml:space="preserve">0416</t>
  </si>
  <si>
    <t xml:space="preserve">0417</t>
  </si>
  <si>
    <r>
      <rPr>
        <sz val="7"/>
        <color rgb="FF000000"/>
        <rFont val="Calibri"/>
        <family val="2"/>
        <charset val="238"/>
      </rPr>
      <t xml:space="preserve"> z </t>
    </r>
    <r>
      <rPr>
        <b val="true"/>
        <sz val="7"/>
        <color rgb="FF000000"/>
        <rFont val="Calibri"/>
        <family val="2"/>
        <charset val="238"/>
      </rPr>
      <t xml:space="preserve">ř. 0417</t>
    </r>
    <r>
      <rPr>
        <sz val="7"/>
        <color rgb="FF000000"/>
        <rFont val="Calibri"/>
        <family val="2"/>
        <charset val="238"/>
      </rPr>
      <t xml:space="preserve"> online (virtuální) vzdělávací akce pro 
veřejnost</t>
    </r>
  </si>
  <si>
    <t xml:space="preserve">0418</t>
  </si>
  <si>
    <r>
      <rPr>
        <vertAlign val="superscript"/>
        <sz val="6"/>
        <color rgb="FF000000"/>
        <rFont val="Calibri"/>
        <family val="2"/>
        <charset val="238"/>
      </rPr>
      <t xml:space="preserve">2</t>
    </r>
    <r>
      <rPr>
        <sz val="6"/>
        <color rgb="FF000000"/>
        <rFont val="Calibri"/>
        <family val="2"/>
        <charset val="238"/>
      </rPr>
      <t xml:space="preserve"> V knihovních jednotkách.</t>
    </r>
  </si>
  <si>
    <r>
      <rPr>
        <vertAlign val="superscript"/>
        <sz val="6"/>
        <color rgb="FF000000"/>
        <rFont val="Calibri"/>
        <family val="2"/>
        <charset val="238"/>
      </rPr>
      <t xml:space="preserve">4</t>
    </r>
    <r>
      <rPr>
        <sz val="6"/>
        <color rgb="FF000000"/>
        <rFont val="Calibri"/>
        <family val="2"/>
        <charset val="238"/>
      </rPr>
      <t xml:space="preserve"> Úbytky knihovního fondu v knihovních jednotkách za sledované období celkem.</t>
    </r>
  </si>
  <si>
    <r>
      <rPr>
        <vertAlign val="superscript"/>
        <sz val="6"/>
        <color rgb="FF000000"/>
        <rFont val="Calibri"/>
        <family val="2"/>
        <charset val="238"/>
      </rPr>
      <t xml:space="preserve">3</t>
    </r>
    <r>
      <rPr>
        <sz val="6"/>
        <color rgb="FF000000"/>
        <rFont val="Calibri"/>
        <family val="2"/>
        <charset val="238"/>
      </rPr>
      <t xml:space="preserve"> Přírůstky knihovního fondu v knihovních jednotkách za sledované období celkem.</t>
    </r>
  </si>
  <si>
    <r>
      <rPr>
        <vertAlign val="superscript"/>
        <sz val="6"/>
        <color rgb="FF000000"/>
        <rFont val="Calibri"/>
        <family val="2"/>
        <charset val="238"/>
      </rPr>
      <t xml:space="preserve">5</t>
    </r>
    <r>
      <rPr>
        <sz val="6"/>
        <color rgb="FF000000"/>
        <rFont val="Calibri"/>
        <family val="2"/>
        <charset val="238"/>
      </rPr>
      <t xml:space="preserve"> Vyplňují všechny knihovny.</t>
    </r>
  </si>
  <si>
    <t xml:space="preserve">Dokončení oddíl IV</t>
  </si>
  <si>
    <t xml:space="preserve">Celkem v Kč</t>
  </si>
  <si>
    <r>
      <rPr>
        <sz val="7"/>
        <color rgb="FF000000"/>
        <rFont val="Calibri"/>
        <family val="2"/>
        <charset val="238"/>
      </rPr>
      <t xml:space="preserve">z </t>
    </r>
    <r>
      <rPr>
        <b val="true"/>
        <sz val="7"/>
        <color rgb="FF000000"/>
        <rFont val="Calibri"/>
        <family val="2"/>
        <charset val="238"/>
      </rPr>
      <t xml:space="preserve">ř. 0417 a 0418</t>
    </r>
    <r>
      <rPr>
        <sz val="7"/>
        <color rgb="FF000000"/>
        <rFont val="Calibri"/>
        <family val="2"/>
        <charset val="238"/>
      </rPr>
      <t xml:space="preserve"> vzdělávací akce v oblast ICT (inform. 
a komunikačních technologií)</t>
    </r>
  </si>
  <si>
    <t xml:space="preserve">0419</t>
  </si>
  <si>
    <t xml:space="preserve">0701</t>
  </si>
  <si>
    <t xml:space="preserve">0420</t>
  </si>
  <si>
    <t xml:space="preserve">0702</t>
  </si>
  <si>
    <t xml:space="preserve">0421</t>
  </si>
  <si>
    <t xml:space="preserve">0703</t>
  </si>
  <si>
    <r>
      <rPr>
        <sz val="7"/>
        <color rgb="FF000000"/>
        <rFont val="Calibri"/>
        <family val="2"/>
        <charset val="238"/>
      </rPr>
      <t xml:space="preserve"> Náklad (počet výtisků </t>
    </r>
    <r>
      <rPr>
        <b val="true"/>
        <sz val="7"/>
        <color rgb="FF000000"/>
        <rFont val="Calibri"/>
        <family val="2"/>
        <charset val="238"/>
      </rPr>
      <t xml:space="preserve">v ks</t>
    </r>
    <r>
      <rPr>
        <sz val="7"/>
        <color rgb="FF000000"/>
        <rFont val="Calibri"/>
        <family val="2"/>
        <charset val="238"/>
      </rPr>
      <t xml:space="preserve">)</t>
    </r>
  </si>
  <si>
    <t xml:space="preserve">0422</t>
  </si>
  <si>
    <t xml:space="preserve">0704</t>
  </si>
  <si>
    <t xml:space="preserve">0423</t>
  </si>
  <si>
    <t xml:space="preserve">0424</t>
  </si>
  <si>
    <t xml:space="preserve">0705</t>
  </si>
  <si>
    <t xml:space="preserve">0425</t>
  </si>
  <si>
    <t xml:space="preserve"> Příspěvky, dotace a granty na provoz od ostat. subjektů</t>
  </si>
  <si>
    <t xml:space="preserve">0706</t>
  </si>
  <si>
    <r>
      <rPr>
        <sz val="7"/>
        <color rgb="FF000000"/>
        <rFont val="Calibri"/>
        <family val="2"/>
        <charset val="238"/>
      </rPr>
      <t xml:space="preserve"> Plocha knihovny pro uživatele </t>
    </r>
    <r>
      <rPr>
        <b val="true"/>
        <sz val="7"/>
        <color rgb="FF000000"/>
        <rFont val="Calibri"/>
        <family val="2"/>
        <charset val="238"/>
      </rPr>
      <t xml:space="preserve">v m</t>
    </r>
    <r>
      <rPr>
        <b val="true"/>
        <vertAlign val="superscript"/>
        <sz val="7"/>
        <color rgb="FF000000"/>
        <rFont val="Calibri"/>
        <family val="2"/>
        <charset val="238"/>
      </rPr>
      <t xml:space="preserve">2</t>
    </r>
  </si>
  <si>
    <t xml:space="preserve">0426</t>
  </si>
  <si>
    <t xml:space="preserve">0707</t>
  </si>
  <si>
    <r>
      <rPr>
        <sz val="7"/>
        <color rgb="FF000000"/>
        <rFont val="Calibri"/>
        <family val="2"/>
        <charset val="238"/>
      </rPr>
      <t xml:space="preserve"> Počet studijních míst </t>
    </r>
    <r>
      <rPr>
        <b val="true"/>
        <sz val="7"/>
        <color rgb="FF000000"/>
        <rFont val="Calibri"/>
        <family val="2"/>
        <charset val="238"/>
      </rPr>
      <t xml:space="preserve">k 31.12.</t>
    </r>
  </si>
  <si>
    <t xml:space="preserve">0427</t>
  </si>
  <si>
    <r>
      <rPr>
        <sz val="7"/>
        <color rgb="FF000000"/>
        <rFont val="Calibri"/>
        <family val="2"/>
        <charset val="238"/>
      </rPr>
      <t xml:space="preserve"> Počet počítačů připojených na internet pro uživatele </t>
    </r>
    <r>
      <rPr>
        <b val="true"/>
        <sz val="7"/>
        <color rgb="FF000000"/>
        <rFont val="Calibri"/>
        <family val="2"/>
        <charset val="238"/>
      </rPr>
      <t xml:space="preserve">k 31. 12.</t>
    </r>
  </si>
  <si>
    <t xml:space="preserve">0428</t>
  </si>
  <si>
    <t xml:space="preserve">0708</t>
  </si>
  <si>
    <t xml:space="preserve">0429</t>
  </si>
  <si>
    <t xml:space="preserve">ANO</t>
  </si>
  <si>
    <t xml:space="preserve">NE</t>
  </si>
  <si>
    <t xml:space="preserve">0430</t>
  </si>
  <si>
    <t xml:space="preserve">0709</t>
  </si>
  <si>
    <r>
      <rPr>
        <sz val="7"/>
        <rFont val="Calibri"/>
        <family val="2"/>
        <charset val="238"/>
      </rPr>
      <t xml:space="preserve"> Počet hodin pro veřejnost týdně </t>
    </r>
    <r>
      <rPr>
        <vertAlign val="superscript"/>
        <sz val="7"/>
        <rFont val="Calibri"/>
        <family val="2"/>
        <charset val="238"/>
      </rPr>
      <t xml:space="preserve">6</t>
    </r>
  </si>
  <si>
    <t xml:space="preserve">0431</t>
  </si>
  <si>
    <t xml:space="preserve">0710</t>
  </si>
  <si>
    <r>
      <rPr>
        <sz val="7"/>
        <color rgb="FF000000"/>
        <rFont val="Calibri"/>
        <family val="2"/>
        <charset val="238"/>
      </rPr>
      <t xml:space="preserve"> Příjmy (výnosy) celkem 
 (</t>
    </r>
    <r>
      <rPr>
        <b val="true"/>
        <sz val="7"/>
        <color rgb="FF000000"/>
        <rFont val="Calibri"/>
        <family val="2"/>
        <charset val="238"/>
      </rPr>
      <t xml:space="preserve">součet ř. 0701 + ř. 0703 až 0707 + ř. 0709 + ř. 0710</t>
    </r>
    <r>
      <rPr>
        <sz val="7"/>
        <color rgb="FF000000"/>
        <rFont val="Calibri"/>
        <family val="2"/>
        <charset val="238"/>
      </rPr>
      <t xml:space="preserve">)</t>
    </r>
  </si>
  <si>
    <t xml:space="preserve">0711</t>
  </si>
  <si>
    <t xml:space="preserve">0712</t>
  </si>
  <si>
    <t xml:space="preserve">0713</t>
  </si>
  <si>
    <t xml:space="preserve">0501</t>
  </si>
  <si>
    <t xml:space="preserve">0502</t>
  </si>
  <si>
    <t xml:space="preserve">0714</t>
  </si>
  <si>
    <t xml:space="preserve">0503</t>
  </si>
  <si>
    <t xml:space="preserve">0715</t>
  </si>
  <si>
    <t xml:space="preserve">0716</t>
  </si>
  <si>
    <t xml:space="preserve">0504</t>
  </si>
  <si>
    <t xml:space="preserve">0717</t>
  </si>
  <si>
    <t xml:space="preserve">0505</t>
  </si>
  <si>
    <r>
      <rPr>
        <sz val="7"/>
        <rFont val="Calibri"/>
        <family val="2"/>
        <charset val="238"/>
      </rPr>
      <t xml:space="preserve"> Dotace a granty na investice celkem 
 (</t>
    </r>
    <r>
      <rPr>
        <b val="true"/>
        <sz val="7"/>
        <rFont val="Calibri"/>
        <family val="2"/>
        <charset val="238"/>
      </rPr>
      <t xml:space="preserve">součet ř. 0712 až 0716</t>
    </r>
    <r>
      <rPr>
        <sz val="7"/>
        <rFont val="Calibri"/>
        <family val="2"/>
        <charset val="238"/>
      </rPr>
      <t xml:space="preserve">)</t>
    </r>
  </si>
  <si>
    <t xml:space="preserve">0718</t>
  </si>
  <si>
    <t xml:space="preserve">0506</t>
  </si>
  <si>
    <t xml:space="preserve">0507</t>
  </si>
  <si>
    <t xml:space="preserve">0508</t>
  </si>
  <si>
    <t xml:space="preserve">0801</t>
  </si>
  <si>
    <t xml:space="preserve">0509</t>
  </si>
  <si>
    <t xml:space="preserve">0510</t>
  </si>
  <si>
    <t xml:space="preserve">0802</t>
  </si>
  <si>
    <t xml:space="preserve">0511</t>
  </si>
  <si>
    <r>
      <rPr>
        <sz val="7"/>
        <color rgb="FF000000"/>
        <rFont val="Calibri"/>
        <family val="2"/>
        <charset val="238"/>
      </rPr>
      <t xml:space="preserve"> Osobní náklady (</t>
    </r>
    <r>
      <rPr>
        <b val="true"/>
        <sz val="7"/>
        <color rgb="FF000000"/>
        <rFont val="Calibri"/>
        <family val="2"/>
        <charset val="238"/>
      </rPr>
      <t xml:space="preserve">součet ř. 0804 až 0807</t>
    </r>
    <r>
      <rPr>
        <sz val="7"/>
        <color rgb="FF000000"/>
        <rFont val="Calibri"/>
        <family val="2"/>
        <charset val="238"/>
      </rPr>
      <t xml:space="preserve">)</t>
    </r>
  </si>
  <si>
    <t xml:space="preserve">0803</t>
  </si>
  <si>
    <t xml:space="preserve">0512</t>
  </si>
  <si>
    <t xml:space="preserve">v tom 
(z řádku 803)</t>
  </si>
  <si>
    <t xml:space="preserve">0804</t>
  </si>
  <si>
    <t xml:space="preserve">0805</t>
  </si>
  <si>
    <t xml:space="preserve"> Počet online výpůjček e-knih, e-audioknih apod.</t>
  </si>
  <si>
    <t xml:space="preserve">0513</t>
  </si>
  <si>
    <t xml:space="preserve">0806</t>
  </si>
  <si>
    <t xml:space="preserve">0514</t>
  </si>
  <si>
    <t xml:space="preserve">0807</t>
  </si>
  <si>
    <t xml:space="preserve">0515</t>
  </si>
  <si>
    <r>
      <rPr>
        <sz val="7"/>
        <color rgb="FF000000"/>
        <rFont val="Calibri"/>
        <family val="2"/>
        <charset val="238"/>
      </rPr>
      <t xml:space="preserve"> Náklady na pořízení knihovního fondu celkem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sz val="7"/>
        <color rgb="FF000000"/>
        <rFont val="Calibri"/>
        <family val="2"/>
        <charset val="238"/>
      </rPr>
      <t xml:space="preserve">(z ř. 0801 včetně periodik a pořízení licencí                                                             </t>
    </r>
    <r>
      <rPr>
        <sz val="7"/>
        <color rgb="FFFFFFFF"/>
        <rFont val="Calibri"/>
        <family val="2"/>
        <charset val="238"/>
      </rPr>
      <t xml:space="preserve">i</t>
    </r>
    <r>
      <rPr>
        <sz val="7"/>
        <color rgb="FF000000"/>
        <rFont val="Calibri"/>
        <family val="2"/>
        <charset val="238"/>
      </rPr>
      <t xml:space="preserve">na elektronické zdroje) </t>
    </r>
    <r>
      <rPr>
        <vertAlign val="superscript"/>
        <sz val="7"/>
        <color rgb="FF000000"/>
        <rFont val="Calibri"/>
        <family val="2"/>
        <charset val="238"/>
      </rPr>
      <t xml:space="preserve">8</t>
    </r>
  </si>
  <si>
    <t xml:space="preserve">0808</t>
  </si>
  <si>
    <t xml:space="preserve">0516</t>
  </si>
  <si>
    <r>
      <rPr>
        <sz val="7"/>
        <color rgb="FF000000"/>
        <rFont val="Calibri"/>
        <family val="2"/>
        <charset val="238"/>
      </rPr>
      <t xml:space="preserve"> nákup a předplatné periodik </t>
    </r>
    <r>
      <rPr>
        <vertAlign val="superscript"/>
        <sz val="7"/>
        <color rgb="FF000000"/>
        <rFont val="Calibri"/>
        <family val="2"/>
        <charset val="238"/>
      </rPr>
      <t xml:space="preserve">8</t>
    </r>
  </si>
  <si>
    <t xml:space="preserve">0809</t>
  </si>
  <si>
    <r>
      <rPr>
        <sz val="7"/>
        <color rgb="FF000000"/>
        <rFont val="Calibri"/>
        <family val="2"/>
        <charset val="238"/>
      </rPr>
      <t xml:space="preserve"> nákup a pořízení licencí na elektronické zdroje </t>
    </r>
    <r>
      <rPr>
        <vertAlign val="superscript"/>
        <sz val="7"/>
        <color rgb="FF000000"/>
        <rFont val="Calibri"/>
        <family val="2"/>
        <charset val="238"/>
      </rPr>
      <t xml:space="preserve">8</t>
    </r>
    <r>
      <rPr>
        <sz val="7"/>
        <color rgb="FF000000"/>
        <rFont val="Calibri"/>
        <family val="2"/>
        <charset val="238"/>
      </rPr>
      <t xml:space="preserve"> </t>
    </r>
  </si>
  <si>
    <t xml:space="preserve">0810</t>
  </si>
  <si>
    <t xml:space="preserve">0811</t>
  </si>
  <si>
    <r>
      <rPr>
        <sz val="7"/>
        <color rgb="FF000000"/>
        <rFont val="Calibri"/>
        <family val="2"/>
        <charset val="238"/>
      </rPr>
      <t xml:space="preserve"> Počet zaměstnanců (přepočtený stav) </t>
    </r>
    <r>
      <rPr>
        <vertAlign val="superscript"/>
        <sz val="7"/>
        <color rgb="FF000000"/>
        <rFont val="Calibri"/>
        <family val="2"/>
        <charset val="238"/>
      </rPr>
      <t xml:space="preserve">7</t>
    </r>
  </si>
  <si>
    <t xml:space="preserve">0601</t>
  </si>
  <si>
    <t xml:space="preserve">0812</t>
  </si>
  <si>
    <t xml:space="preserve">0602</t>
  </si>
  <si>
    <t xml:space="preserve">0813</t>
  </si>
  <si>
    <t xml:space="preserve">0603</t>
  </si>
  <si>
    <t xml:space="preserve">0814</t>
  </si>
  <si>
    <t xml:space="preserve">0604</t>
  </si>
  <si>
    <r>
      <rPr>
        <sz val="7"/>
        <color rgb="FF000000"/>
        <rFont val="Calibri"/>
        <family val="2"/>
        <charset val="238"/>
      </rPr>
      <t xml:space="preserve"> Výdaje (náklady) celkem 
 (</t>
    </r>
    <r>
      <rPr>
        <b val="true"/>
        <sz val="7"/>
        <color rgb="FF000000"/>
        <rFont val="Calibri"/>
        <family val="2"/>
        <charset val="238"/>
      </rPr>
      <t xml:space="preserve">součet ř. 0801 + ř. 0803 + ř. 0811 až 0814</t>
    </r>
    <r>
      <rPr>
        <sz val="7"/>
        <color rgb="FF000000"/>
        <rFont val="Calibri"/>
        <family val="2"/>
        <charset val="238"/>
      </rPr>
      <t xml:space="preserve">)</t>
    </r>
  </si>
  <si>
    <t xml:space="preserve">0815</t>
  </si>
  <si>
    <t xml:space="preserve">0605</t>
  </si>
  <si>
    <r>
      <rPr>
        <sz val="7"/>
        <color rgb="FF000000"/>
        <rFont val="Calibri"/>
        <family val="2"/>
        <charset val="238"/>
      </rPr>
      <t xml:space="preserve">   z toho výdaje na hlavní činnost (</t>
    </r>
    <r>
      <rPr>
        <b val="true"/>
        <sz val="7"/>
        <color rgb="FF000000"/>
        <rFont val="Calibri"/>
        <family val="2"/>
        <charset val="238"/>
      </rPr>
      <t xml:space="preserve">z ř. 0815</t>
    </r>
    <r>
      <rPr>
        <sz val="7"/>
        <color rgb="FF000000"/>
        <rFont val="Calibri"/>
        <family val="2"/>
        <charset val="238"/>
      </rPr>
      <t xml:space="preserve">)</t>
    </r>
  </si>
  <si>
    <t xml:space="preserve">0816</t>
  </si>
  <si>
    <t xml:space="preserve">0606</t>
  </si>
  <si>
    <r>
      <rPr>
        <sz val="7"/>
        <color rgb="FF000000"/>
        <rFont val="Calibri"/>
        <family val="2"/>
        <charset val="238"/>
      </rPr>
      <t xml:space="preserve"> Investiční výdaje (na hmotný a nehmotný majetek) 
 celkem (</t>
    </r>
    <r>
      <rPr>
        <b val="true"/>
        <sz val="7"/>
        <color rgb="FF000000"/>
        <rFont val="Calibri"/>
        <family val="2"/>
        <charset val="238"/>
      </rPr>
      <t xml:space="preserve">součet ř. 818 a 819</t>
    </r>
    <r>
      <rPr>
        <sz val="7"/>
        <color rgb="FF000000"/>
        <rFont val="Calibri"/>
        <family val="2"/>
        <charset val="238"/>
      </rPr>
      <t xml:space="preserve">)</t>
    </r>
  </si>
  <si>
    <t xml:space="preserve">0817</t>
  </si>
  <si>
    <t xml:space="preserve">0607</t>
  </si>
  <si>
    <r>
      <rPr>
        <sz val="7"/>
        <color rgb="FF000000"/>
        <rFont val="Calibri"/>
        <family val="2"/>
        <charset val="238"/>
      </rPr>
      <t xml:space="preserve">v tom            </t>
    </r>
    <r>
      <rPr>
        <sz val="5.5"/>
        <color rgb="FF000000"/>
        <rFont val="Calibri"/>
        <family val="2"/>
        <charset val="238"/>
      </rPr>
      <t xml:space="preserve">(z řádku 817)</t>
    </r>
  </si>
  <si>
    <r>
      <rPr>
        <sz val="7"/>
        <color rgb="FF000000"/>
        <rFont val="Calibri"/>
        <family val="2"/>
        <charset val="238"/>
      </rPr>
      <t xml:space="preserve"> hmotný majetek</t>
    </r>
    <r>
      <rPr>
        <vertAlign val="superscript"/>
        <sz val="7"/>
        <color rgb="FF000000"/>
        <rFont val="Calibri"/>
        <family val="2"/>
        <charset val="238"/>
      </rPr>
      <t xml:space="preserve"> 9</t>
    </r>
  </si>
  <si>
    <t xml:space="preserve">0818</t>
  </si>
  <si>
    <t xml:space="preserve">0608</t>
  </si>
  <si>
    <t xml:space="preserve">0609</t>
  </si>
  <si>
    <r>
      <rPr>
        <sz val="7"/>
        <color rgb="FF000000"/>
        <rFont val="Calibri"/>
        <family val="2"/>
        <charset val="238"/>
      </rPr>
      <t xml:space="preserve"> nehmotný majetek </t>
    </r>
    <r>
      <rPr>
        <vertAlign val="superscript"/>
        <sz val="7"/>
        <color rgb="FF000000"/>
        <rFont val="Calibri"/>
        <family val="2"/>
        <charset val="238"/>
      </rPr>
      <t xml:space="preserve">10</t>
    </r>
  </si>
  <si>
    <t xml:space="preserve">0819</t>
  </si>
  <si>
    <t xml:space="preserve">0610</t>
  </si>
  <si>
    <t xml:space="preserve">IX. SÍŤ KNIHOVEN K 31. 12. sledovaného roku</t>
  </si>
  <si>
    <t xml:space="preserve">Národní knihovna ČR</t>
  </si>
  <si>
    <t xml:space="preserve">Moravská zemská knihovna v Brně</t>
  </si>
  <si>
    <t xml:space="preserve">Krajské knihovny</t>
  </si>
  <si>
    <r>
      <rPr>
        <b val="true"/>
        <sz val="7"/>
        <color rgb="FF000000"/>
        <rFont val="Calibri"/>
        <family val="2"/>
        <charset val="238"/>
      </rPr>
      <t xml:space="preserve">Základní knihovny pověřené výkonem regionálních funkcí </t>
    </r>
    <r>
      <rPr>
        <b val="true"/>
        <vertAlign val="superscript"/>
        <sz val="7"/>
        <color rgb="FF000000"/>
        <rFont val="Calibri"/>
        <family val="2"/>
        <charset val="238"/>
      </rPr>
      <t xml:space="preserve">11</t>
    </r>
  </si>
  <si>
    <t xml:space="preserve">Ostatní                                         základní knihovny                                          s profesionálními pracovníky</t>
  </si>
  <si>
    <t xml:space="preserve">Základní knihovny                               s neprofesionálními pracovníky</t>
  </si>
  <si>
    <t xml:space="preserve">Ostatní knihovny evidované dle knihovního zákona           č. 257/2001 Sb.</t>
  </si>
  <si>
    <t xml:space="preserve">Knihovny celkem</t>
  </si>
  <si>
    <t xml:space="preserve">b</t>
  </si>
  <si>
    <t xml:space="preserve"> Počet knihoven celkem</t>
  </si>
  <si>
    <t xml:space="preserve">0901</t>
  </si>
  <si>
    <t xml:space="preserve"> Počet poboček</t>
  </si>
  <si>
    <t xml:space="preserve">x</t>
  </si>
  <si>
    <t xml:space="preserve">   z ř. 0902 pojízdných</t>
  </si>
  <si>
    <r>
      <rPr>
        <vertAlign val="superscript"/>
        <sz val="5"/>
        <color rgb="FF000000"/>
        <rFont val="Calibri"/>
        <family val="2"/>
        <charset val="238"/>
      </rPr>
      <t xml:space="preserve">6 </t>
    </r>
    <r>
      <rPr>
        <sz val="5"/>
        <color rgb="FF000000"/>
        <rFont val="Calibri"/>
        <family val="2"/>
        <charset val="238"/>
      </rPr>
      <t xml:space="preserve">Vyplňují všechny knihovny. Uvede se týdenní počet hodin u ZKNP, ostatní knihovny s více útvary pro veřejnost uvedou</t>
    </r>
  </si>
  <si>
    <t xml:space="preserve">8 Ř. 0808, ř. 0809 a dle skutečnosti i ř. 0810 vyplňují všechny knihovny i ZKNP.</t>
  </si>
  <si>
    <t xml:space="preserve">  týdenní počet hodin u nejdéle otevřeného útvaru. Nesčítají se provozní doby jednotlivých útvarů. Údaj se nesumarizuje.</t>
  </si>
  <si>
    <t xml:space="preserve">9 Vstupní cena vyšší než 40 000 Kč a provozně-technické funkce delší než jeden rok (§26 ZDP).</t>
  </si>
  <si>
    <r>
      <rPr>
        <vertAlign val="superscript"/>
        <sz val="5"/>
        <color rgb="FF000000"/>
        <rFont val="Calibri"/>
        <family val="2"/>
        <charset val="238"/>
      </rPr>
      <t xml:space="preserve">7 </t>
    </r>
    <r>
      <rPr>
        <sz val="5"/>
        <color rgb="FF000000"/>
        <rFont val="Calibri"/>
        <family val="2"/>
        <charset val="238"/>
      </rPr>
      <t xml:space="preserve">Uvede se celoroční průměr evidenčního počtu zaměstnanců přepočtený na plně zaměstnané. ZKNP vyplňují alespoň</t>
    </r>
  </si>
  <si>
    <t xml:space="preserve">10 Vstupní cena vyšší než 60 000 Kč a doba použitelnosti delší než jeden rok (§32a ZDP).</t>
  </si>
  <si>
    <t xml:space="preserve">  řádek 0608 a pouze mají-li uzavřenu řádnou pracovní smlouvu.</t>
  </si>
  <si>
    <t xml:space="preserve">11 Základní knihovny pověřené krajskou knihovnou výkonem regionálních funkcí, které vykonávají statistická zjišťování.</t>
  </si>
  <si>
    <t xml:space="preserve">Případné připojení komentáře s doplňujícími nebo vysvětlujícími údaji je vítáno.</t>
  </si>
  <si>
    <t xml:space="preserve"> Odesláno dne:</t>
  </si>
  <si>
    <t xml:space="preserve"> Razítko:</t>
  </si>
  <si>
    <t xml:space="preserve"> Výkaz vyplnil - jméno (hůlkovým písmem) a podpis:</t>
  </si>
  <si>
    <t xml:space="preserve"> Jméno (hůlkovým písmem) a podpis vedoucího</t>
  </si>
  <si>
    <t xml:space="preserve"> Telefon:</t>
  </si>
  <si>
    <t xml:space="preserve"> zpravodajské jednotky:</t>
  </si>
  <si>
    <t xml:space="preserve"> e-mail:</t>
  </si>
  <si>
    <t xml:space="preserve">Evidenční č. knihovny</t>
  </si>
  <si>
    <t xml:space="preserve">IX. Síť</t>
  </si>
  <si>
    <t xml:space="preserve">Počet poboček</t>
  </si>
  <si>
    <t xml:space="preserve">I. Knih. fond</t>
  </si>
  <si>
    <t xml:space="preserve">Stav knih.fondu minulého roku</t>
  </si>
  <si>
    <t xml:space="preserve">Knih. jednotky sledovaného r.</t>
  </si>
  <si>
    <t xml:space="preserve">  naučná literatura </t>
  </si>
  <si>
    <t xml:space="preserve">  krásná literatura </t>
  </si>
  <si>
    <t xml:space="preserve">  rukopisy</t>
  </si>
  <si>
    <t xml:space="preserve">  mikrografické dokumenty</t>
  </si>
  <si>
    <t xml:space="preserve">  kartografické dokumenty</t>
  </si>
  <si>
    <t xml:space="preserve">  tištěné hudebniny</t>
  </si>
  <si>
    <t xml:space="preserve">  zvukové</t>
  </si>
  <si>
    <t xml:space="preserve">  zvukově obrazové</t>
  </si>
  <si>
    <t xml:space="preserve">  obrazové</t>
  </si>
  <si>
    <t xml:space="preserve">  elektronické dokumenty</t>
  </si>
  <si>
    <t xml:space="preserve">  jiné</t>
  </si>
  <si>
    <t xml:space="preserve">Periodika počet exemplářů</t>
  </si>
  <si>
    <t xml:space="preserve">Volný výběr počet k.j.</t>
  </si>
  <si>
    <t xml:space="preserve">Přírůstky </t>
  </si>
  <si>
    <t xml:space="preserve">Úbytky </t>
  </si>
  <si>
    <t xml:space="preserve">II. Uživatelé</t>
  </si>
  <si>
    <t xml:space="preserve">Uživatelé registr. celkem</t>
  </si>
  <si>
    <t xml:space="preserve">z toho uživatelé do 15 let</t>
  </si>
  <si>
    <t xml:space="preserve">Návštěvníci celkem</t>
  </si>
  <si>
    <t xml:space="preserve">Návštěvnici - fyzické návštěvy</t>
  </si>
  <si>
    <t xml:space="preserve">návštěvy půjčoven a studoven</t>
  </si>
  <si>
    <t xml:space="preserve">návštěvy internetu v knihovně</t>
  </si>
  <si>
    <t xml:space="preserve">návštěvy kulturních akcí</t>
  </si>
  <si>
    <t xml:space="preserve">návštěvy vzdělávacích akcí</t>
  </si>
  <si>
    <t xml:space="preserve">návštěvy ostatních akcí</t>
  </si>
  <si>
    <t xml:space="preserve">Návštěvníci on-line služeb</t>
  </si>
  <si>
    <t xml:space="preserve">III.Výpůjčky</t>
  </si>
  <si>
    <t xml:space="preserve">Výpůjčky celkem (fyzické + online)</t>
  </si>
  <si>
    <t xml:space="preserve">Výpůjčky fyzické celkem</t>
  </si>
  <si>
    <t xml:space="preserve">  naučná dospělým (knihy)</t>
  </si>
  <si>
    <t xml:space="preserve">  krásná dospělým (knihy)</t>
  </si>
  <si>
    <t xml:space="preserve">  naučná dětem (knihy)</t>
  </si>
  <si>
    <t xml:space="preserve">  krásná dětem (knihy)</t>
  </si>
  <si>
    <t xml:space="preserve">  výpůjčky periodik</t>
  </si>
  <si>
    <t xml:space="preserve">Prezenční výpůjčky evidované</t>
  </si>
  <si>
    <t xml:space="preserve">Prolongace</t>
  </si>
  <si>
    <t xml:space="preserve">IV.Další údaje</t>
  </si>
  <si>
    <t xml:space="preserve">MVS z jiných k.-požadavky</t>
  </si>
  <si>
    <t xml:space="preserve">kladně vyřízené</t>
  </si>
  <si>
    <t xml:space="preserve">MVS jiným k.-požadavky</t>
  </si>
  <si>
    <t xml:space="preserve">MMVS - požadavky z jiných </t>
  </si>
  <si>
    <t xml:space="preserve">MMVS - požadavky do jiných </t>
  </si>
  <si>
    <t xml:space="preserve">Výměnné fondy- svazky jiným</t>
  </si>
  <si>
    <t xml:space="preserve">Výměnné fondy -sv. od jiných</t>
  </si>
  <si>
    <t xml:space="preserve">Vzdělávání (pro knihovníky)</t>
  </si>
  <si>
    <t xml:space="preserve">Odborní zaměstnanci (fyz. osoby)</t>
  </si>
  <si>
    <t xml:space="preserve">Profesní vzdělávání (hodiny)</t>
  </si>
  <si>
    <t xml:space="preserve">Splněný standard (fyz. osoby)</t>
  </si>
  <si>
    <t xml:space="preserve">Kulturní, komunit. akce (veřejnost)</t>
  </si>
  <si>
    <t xml:space="preserve">z toho online kult., komunit. akce</t>
  </si>
  <si>
    <t xml:space="preserve">Vzdělávací akce (veřejnost)</t>
  </si>
  <si>
    <t xml:space="preserve">z toho online vzdělávací akce</t>
  </si>
  <si>
    <t xml:space="preserve">z toho vzdělávací akce ICT</t>
  </si>
  <si>
    <t xml:space="preserve">Ostatní akce</t>
  </si>
  <si>
    <t xml:space="preserve">Neperiodické publikace</t>
  </si>
  <si>
    <t xml:space="preserve">  náklad</t>
  </si>
  <si>
    <t xml:space="preserve">Periodický tisk           </t>
  </si>
  <si>
    <t xml:space="preserve">Vydané elektronické dokum.</t>
  </si>
  <si>
    <t xml:space="preserve">Plocha knihovny      </t>
  </si>
  <si>
    <t xml:space="preserve">Studijní místa</t>
  </si>
  <si>
    <t xml:space="preserve">Počítače s internetem </t>
  </si>
  <si>
    <t xml:space="preserve">WiFi pro uživatele</t>
  </si>
  <si>
    <t xml:space="preserve">Kopírovací služby</t>
  </si>
  <si>
    <t xml:space="preserve">Hodiny pro veřejnost týdně</t>
  </si>
  <si>
    <t xml:space="preserve">V.Elektronické</t>
  </si>
  <si>
    <t xml:space="preserve">Webová  stránka knihovny</t>
  </si>
  <si>
    <t xml:space="preserve">Elektronický katalog na internetu</t>
  </si>
  <si>
    <t xml:space="preserve">Návštěvy webu knihovny</t>
  </si>
  <si>
    <t xml:space="preserve">Vstupy do e-katalogu z knih.</t>
  </si>
  <si>
    <t xml:space="preserve">Vstupy do e-katalogu mimo k. </t>
  </si>
  <si>
    <t xml:space="preserve">Vstupy do e-protokolu z knih.</t>
  </si>
  <si>
    <t xml:space="preserve">Vstupy do e-protokolu mimo k.</t>
  </si>
  <si>
    <t xml:space="preserve">Vlastní specializ. databáze</t>
  </si>
  <si>
    <t xml:space="preserve">Licence EIZ</t>
  </si>
  <si>
    <t xml:space="preserve">Vstupy do EIZ z knih.</t>
  </si>
  <si>
    <t xml:space="preserve">Vstupy do EIZ mino k.</t>
  </si>
  <si>
    <t xml:space="preserve">Zobrazené digitální dokum.</t>
  </si>
  <si>
    <t xml:space="preserve">E-výpůjčky e-dokumentů</t>
  </si>
  <si>
    <t xml:space="preserve">Online informační služby</t>
  </si>
  <si>
    <t xml:space="preserve">Návštěvy online kultur. akcí</t>
  </si>
  <si>
    <t xml:space="preserve">Návštěvy online vzdělávacích akcí</t>
  </si>
  <si>
    <t xml:space="preserve">VI. Zaměst.</t>
  </si>
  <si>
    <t xml:space="preserve">Zaměstnanci celkem </t>
  </si>
  <si>
    <t xml:space="preserve">VŠ knih.</t>
  </si>
  <si>
    <t xml:space="preserve">VOŠ knih.</t>
  </si>
  <si>
    <t xml:space="preserve">VŠ ostatní</t>
  </si>
  <si>
    <t xml:space="preserve">VOŠ ostatní</t>
  </si>
  <si>
    <t xml:space="preserve">SŠ knih.</t>
  </si>
  <si>
    <t xml:space="preserve">SŠ ostatní</t>
  </si>
  <si>
    <t xml:space="preserve">ostatní zaměst.</t>
  </si>
  <si>
    <t xml:space="preserve">Dobrovolníci</t>
  </si>
  <si>
    <t xml:space="preserve">   počet hodin</t>
  </si>
  <si>
    <t xml:space="preserve">VII.Příjmy</t>
  </si>
  <si>
    <t xml:space="preserve">Tržby vlastní</t>
  </si>
  <si>
    <t xml:space="preserve">  z toho z hlavní činnosti</t>
  </si>
  <si>
    <t xml:space="preserve">Příspěvky, granty - stát</t>
  </si>
  <si>
    <t xml:space="preserve">Příspěvky, granty - kraj</t>
  </si>
  <si>
    <t xml:space="preserve">Příspěvky, granty - obec</t>
  </si>
  <si>
    <t xml:space="preserve">Příspěvky, granty - ostatní</t>
  </si>
  <si>
    <t xml:space="preserve">Příspěvky, granty - zahraniční</t>
  </si>
  <si>
    <t xml:space="preserve">  z toho z fondů EÚ</t>
  </si>
  <si>
    <t xml:space="preserve">Dary a sponzorské příspěvky</t>
  </si>
  <si>
    <t xml:space="preserve">Ostatní provozní výnosy</t>
  </si>
  <si>
    <t xml:space="preserve">Příjmy celkem</t>
  </si>
  <si>
    <t xml:space="preserve">Dotace na investice - stát</t>
  </si>
  <si>
    <t xml:space="preserve">Dotace na investice - kraj</t>
  </si>
  <si>
    <t xml:space="preserve">Dotace na investice - obec</t>
  </si>
  <si>
    <t xml:space="preserve">Dotace na investice - ostatní</t>
  </si>
  <si>
    <t xml:space="preserve">Dotace na investice - zahraniční</t>
  </si>
  <si>
    <t xml:space="preserve">Dotace na investice celkem</t>
  </si>
  <si>
    <t xml:space="preserve">VIII. Výdaje</t>
  </si>
  <si>
    <t xml:space="preserve">Spotřeba materiálu, energie…</t>
  </si>
  <si>
    <t xml:space="preserve">  z toho nájmy</t>
  </si>
  <si>
    <t xml:space="preserve">Osobní náklady</t>
  </si>
  <si>
    <t xml:space="preserve">  mzdy</t>
  </si>
  <si>
    <t xml:space="preserve">  ostatní osobní náklady</t>
  </si>
  <si>
    <t xml:space="preserve">  zdravotní a sociální pojištění</t>
  </si>
  <si>
    <t xml:space="preserve">  zákonné sociální náklady</t>
  </si>
  <si>
    <t xml:space="preserve">Náklady na knih. fond celkem</t>
  </si>
  <si>
    <t xml:space="preserve">  nákup periodik</t>
  </si>
  <si>
    <t xml:space="preserve">  nákup licencí na EIZ</t>
  </si>
  <si>
    <t xml:space="preserve">Daně a poplatky </t>
  </si>
  <si>
    <t xml:space="preserve">Daň z příjmů</t>
  </si>
  <si>
    <t xml:space="preserve">Odpisy majetku</t>
  </si>
  <si>
    <t xml:space="preserve">Ostatní provozní náklady</t>
  </si>
  <si>
    <t xml:space="preserve">Výdaje celkem</t>
  </si>
  <si>
    <t xml:space="preserve">  z toho výdaje na hlavní činnost</t>
  </si>
  <si>
    <t xml:space="preserve">Investiční výdaje celkem</t>
  </si>
  <si>
    <t xml:space="preserve">  hmotný majetek</t>
  </si>
  <si>
    <t xml:space="preserve">  nehmotný majetek</t>
  </si>
  <si>
    <t xml:space="preserve">ZÁVAZNÉ DEFINICE </t>
  </si>
  <si>
    <t xml:space="preserve">Zdroj: Deník knihovny vydaný ve spolupráci NIPOS a Knihovnického institutu Národní knihovny ČR</t>
  </si>
  <si>
    <t xml:space="preserve">Pokyny pro vyplňování jednotlivých ukazatelů výkazu o knihovně za rok … Kult (MK) 12-01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</si>
</sst>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0000000"/>
    <numFmt numFmtId="168" formatCode="#,##0"/>
    <numFmt numFmtId="169" formatCode="0000"/>
    <numFmt numFmtId="170" formatCode="#,##0.0"/>
    <numFmt numFmtId="171" formatCode="M/D/YYYY"/>
    <numFmt numFmtId="172" formatCode="0.0"/>
  </numFmts>
  <fonts count="7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20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6"/>
      <color rgb="FF00000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8"/>
      <color rgb="FF0000FF"/>
      <name val="Arial CE"/>
      <family val="0"/>
      <charset val="238"/>
    </font>
    <font>
      <u val="single"/>
      <sz val="10"/>
      <color rgb="FF0000FF"/>
      <name val="Arial CE"/>
      <family val="0"/>
      <charset val="238"/>
    </font>
    <font>
      <sz val="9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9"/>
      <name val="Calibri"/>
      <family val="2"/>
      <charset val="238"/>
    </font>
    <font>
      <sz val="4"/>
      <name val="Calibri"/>
      <family val="2"/>
      <charset val="238"/>
    </font>
    <font>
      <b val="true"/>
      <sz val="18"/>
      <name val="Calibri"/>
      <family val="2"/>
      <charset val="238"/>
    </font>
    <font>
      <sz val="9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CE"/>
      <family val="0"/>
      <charset val="238"/>
    </font>
    <font>
      <b val="true"/>
      <sz val="14"/>
      <name val="Calibri"/>
      <family val="2"/>
      <charset val="238"/>
    </font>
    <font>
      <sz val="8"/>
      <name val="Calibri"/>
      <family val="2"/>
      <charset val="238"/>
    </font>
    <font>
      <b val="true"/>
      <sz val="8"/>
      <name val="Calibri"/>
      <family val="2"/>
      <charset val="238"/>
    </font>
    <font>
      <sz val="6"/>
      <name val="Calibri"/>
      <family val="2"/>
      <charset val="238"/>
    </font>
    <font>
      <b val="true"/>
      <sz val="7"/>
      <name val="Calibri"/>
      <family val="2"/>
      <charset val="238"/>
    </font>
    <font>
      <sz val="10"/>
      <name val="Calibri"/>
      <family val="2"/>
      <charset val="238"/>
    </font>
    <font>
      <sz val="6.5"/>
      <name val="Calibri"/>
      <family val="2"/>
      <charset val="238"/>
    </font>
    <font>
      <sz val="7"/>
      <name val="Calibri"/>
      <family val="2"/>
      <charset val="238"/>
    </font>
    <font>
      <sz val="7"/>
      <color rgb="FFFFFFFF"/>
      <name val="Calibri"/>
      <family val="2"/>
      <charset val="238"/>
    </font>
    <font>
      <b val="true"/>
      <vertAlign val="superscript"/>
      <sz val="8"/>
      <name val="Calibri"/>
      <family val="2"/>
      <charset val="238"/>
    </font>
    <font>
      <sz val="10"/>
      <color rgb="FF000000"/>
      <name val="Wingdings"/>
      <family val="0"/>
      <charset val="2"/>
    </font>
    <font>
      <sz val="7"/>
      <color rgb="FF000000"/>
      <name val="Calibri"/>
      <family val="2"/>
      <charset val="238"/>
    </font>
    <font>
      <vertAlign val="superscript"/>
      <sz val="5.4"/>
      <name val="Calibri"/>
      <family val="2"/>
      <charset val="238"/>
    </font>
    <font>
      <sz val="5.4"/>
      <name val="Calibri"/>
      <family val="2"/>
      <charset val="238"/>
    </font>
    <font>
      <sz val="5.4"/>
      <color rgb="FFFFFFFF"/>
      <name val="Calibri"/>
      <family val="2"/>
      <charset val="238"/>
    </font>
    <font>
      <b val="true"/>
      <sz val="5.4"/>
      <name val="Calibri"/>
      <family val="2"/>
      <charset val="238"/>
    </font>
    <font>
      <sz val="6.5"/>
      <color rgb="FF000000"/>
      <name val="Calibri"/>
      <family val="2"/>
      <charset val="238"/>
    </font>
    <font>
      <vertAlign val="superscript"/>
      <sz val="6.5"/>
      <color rgb="FF000000"/>
      <name val="Calibri"/>
      <family val="2"/>
      <charset val="238"/>
    </font>
    <font>
      <b val="true"/>
      <sz val="6.5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vertAlign val="superscript"/>
      <sz val="8"/>
      <name val="Calibri"/>
      <family val="2"/>
      <charset val="238"/>
    </font>
    <font>
      <b val="true"/>
      <sz val="6.5"/>
      <name val="Calibri"/>
      <family val="2"/>
      <charset val="238"/>
    </font>
    <font>
      <b val="true"/>
      <sz val="7"/>
      <color rgb="FF000000"/>
      <name val="Calibri"/>
      <family val="2"/>
      <charset val="238"/>
    </font>
    <font>
      <sz val="5.5"/>
      <color rgb="FF000000"/>
      <name val="Calibri"/>
      <family val="2"/>
      <charset val="238"/>
    </font>
    <font>
      <sz val="7.5"/>
      <color rgb="FF000000"/>
      <name val="Calibri"/>
      <family val="2"/>
      <charset val="238"/>
    </font>
    <font>
      <vertAlign val="superscript"/>
      <sz val="6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 val="true"/>
      <vertAlign val="superscript"/>
      <sz val="7"/>
      <color rgb="FF000000"/>
      <name val="Calibri"/>
      <family val="2"/>
      <charset val="238"/>
    </font>
    <font>
      <sz val="8"/>
      <color rgb="FF000000"/>
      <name val="Wingdings"/>
      <family val="0"/>
      <charset val="2"/>
    </font>
    <font>
      <vertAlign val="superscript"/>
      <sz val="7"/>
      <name val="Calibri"/>
      <family val="2"/>
      <charset val="238"/>
    </font>
    <font>
      <vertAlign val="superscript"/>
      <sz val="7"/>
      <color rgb="FF000000"/>
      <name val="Calibri"/>
      <family val="2"/>
      <charset val="238"/>
    </font>
    <font>
      <b val="true"/>
      <u val="single"/>
      <sz val="9"/>
      <color rgb="FF000000"/>
      <name val="Calibri"/>
      <family val="2"/>
      <charset val="238"/>
    </font>
    <font>
      <vertAlign val="superscript"/>
      <sz val="5"/>
      <color rgb="FF000000"/>
      <name val="Calibri"/>
      <family val="2"/>
      <charset val="238"/>
    </font>
    <font>
      <sz val="5"/>
      <color rgb="FF00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b val="true"/>
      <u val="single"/>
      <sz val="9"/>
      <name val="Calibri"/>
      <family val="2"/>
      <charset val="238"/>
    </font>
    <font>
      <sz val="11"/>
      <name val="Calibri"/>
      <family val="2"/>
      <charset val="238"/>
    </font>
    <font>
      <b val="true"/>
      <sz val="14"/>
      <name val="Arial"/>
      <family val="2"/>
      <charset val="238"/>
    </font>
    <font>
      <sz val="11.5"/>
      <name val="Arial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5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ADB9CA"/>
      </patternFill>
    </fill>
    <fill>
      <patternFill patternType="solid">
        <fgColor rgb="FFFFFFFF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FBE5D6"/>
        <bgColor rgb="FFD9D9D9"/>
      </patternFill>
    </fill>
    <fill>
      <patternFill patternType="solid">
        <fgColor rgb="FFD9D9D9"/>
        <bgColor rgb="FFFBE5D6"/>
      </patternFill>
    </fill>
    <fill>
      <patternFill patternType="solid">
        <fgColor rgb="FFADB9CA"/>
        <bgColor rgb="FFBFBFBF"/>
      </patternFill>
    </fill>
    <fill>
      <patternFill patternType="solid">
        <fgColor rgb="FFF8CBAD"/>
        <bgColor rgb="FFFFC7CE"/>
      </patternFill>
    </fill>
  </fills>
  <borders count="7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4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1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10" fillId="5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0" fillId="5" borderId="1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5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0" fillId="5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0" fillId="5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5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5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5" fillId="5" borderId="8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5" borderId="1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5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3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0" fillId="3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21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0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0" fillId="5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8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0" fillId="6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0" fillId="6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0" fillId="0" borderId="2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9" fillId="0" borderId="2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0" fillId="5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9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1" fillId="6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11" fillId="6" borderId="1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8" fillId="0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0" fillId="6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0" borderId="2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0" fillId="6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1" fillId="6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1" fillId="5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9" fontId="0" fillId="0" borderId="21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9" fontId="0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9" fontId="0" fillId="0" borderId="29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6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0" borderId="24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70" fontId="11" fillId="6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70" fontId="11" fillId="5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2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1" fillId="0" borderId="2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8" fillId="0" borderId="3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0" fillId="6" borderId="3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3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0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1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0" fillId="0" borderId="3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3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4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0" borderId="2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4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43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7" fontId="32" fillId="0" borderId="4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4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45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3" fillId="0" borderId="4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4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4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4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16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8" fillId="0" borderId="4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8" fillId="0" borderId="5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5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4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8" fillId="0" borderId="44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1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1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3" fillId="0" borderId="4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18" fillId="0" borderId="4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9" fillId="0" borderId="4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9" fillId="0" borderId="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37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9" fillId="0" borderId="5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37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9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8" fillId="0" borderId="5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4" fillId="0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1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5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8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28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8" fillId="0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4" fillId="0" borderId="5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8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5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8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3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8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3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4" fillId="0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8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7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8" fillId="0" borderId="9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1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4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4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9" fillId="0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2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1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9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9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8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8" fillId="0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4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3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8" fillId="0" borderId="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5" fontId="1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8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8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38" fillId="0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13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8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center" textRotation="90" wrapText="false" indent="0" shrinkToFit="false"/>
      <protection locked="true" hidden="true"/>
    </xf>
    <xf numFmtId="164" fontId="13" fillId="0" borderId="0" xfId="0" applyFont="true" applyBorder="false" applyAlignment="true" applyProtection="true">
      <alignment horizontal="general" vertical="center" textRotation="90" wrapText="false" indent="0" shrinkToFit="false"/>
      <protection locked="true" hidden="true"/>
    </xf>
    <xf numFmtId="168" fontId="18" fillId="0" borderId="0" xfId="0" applyFont="true" applyBorder="false" applyAlignment="true" applyProtection="true">
      <alignment horizontal="general" vertical="center" textRotation="90" wrapText="false" indent="0" shrinkToFit="false"/>
      <protection locked="true" hidden="true"/>
    </xf>
    <xf numFmtId="164" fontId="46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9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32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57" xfId="0" applyFont="true" applyBorder="true" applyAlignment="true" applyProtection="true">
      <alignment horizontal="general" vertical="center" textRotation="90" wrapText="false" indent="0" shrinkToFit="false"/>
      <protection locked="true" hidden="true"/>
    </xf>
    <xf numFmtId="164" fontId="52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53" fillId="0" borderId="0" xfId="0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5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28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3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3" fillId="0" borderId="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18" fillId="0" borderId="5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4" fillId="0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8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0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58" fillId="0" borderId="5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1" fillId="0" borderId="5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1" fillId="0" borderId="6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4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2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1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9" fillId="0" borderId="1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46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6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28" fillId="0" borderId="4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8" fillId="0" borderId="8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6" fillId="0" borderId="1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8" fillId="0" borderId="1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8" fillId="0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8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8" fillId="0" borderId="1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1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32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6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38" fillId="0" borderId="5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38" fillId="0" borderId="5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4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3" fillId="0" borderId="5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4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0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3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16" fillId="0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3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3" fillId="0" borderId="2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8" fillId="0" borderId="65" xfId="0" applyFont="true" applyBorder="true" applyAlignment="true" applyProtection="true">
      <alignment horizontal="general" vertical="center" textRotation="90" wrapText="true" indent="0" shrinkToFit="false"/>
      <protection locked="true" hidden="true"/>
    </xf>
    <xf numFmtId="164" fontId="38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16" fillId="0" borderId="6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8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3" fillId="0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0" borderId="5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6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1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0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1" fillId="0" borderId="3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1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1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1" fillId="0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8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6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5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6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1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8" fillId="0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66" fillId="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35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28" fillId="0" borderId="3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8" fillId="0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49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8" fillId="0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8" fillId="0" borderId="4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6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7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0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0" borderId="7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0" borderId="7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0" borderId="7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7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7" fillId="7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8" fillId="0" borderId="0" xfId="0" applyFont="true" applyBorder="false" applyAlignment="true" applyProtection="true">
      <alignment horizontal="left" vertical="center" textRotation="0" wrapText="false" indent="7" shrinkToFit="false"/>
      <protection locked="true" hidden="true"/>
    </xf>
    <xf numFmtId="164" fontId="6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7" fillId="8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7" fillId="3" borderId="0" xfId="0" applyFont="true" applyBorder="false" applyAlignment="true" applyProtection="true">
      <alignment horizontal="left" vertical="center" textRotation="0" wrapText="false" indent="3" shrinkToFit="false"/>
      <protection locked="true" hidden="tru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3" xfId="21" builtinId="53" customBuiltin="true"/>
    <cellStyle name="*unknown*" xfId="20" builtinId="8" customBuiltin="false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C7CE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jpeg"/><Relationship Id="rId4" Type="http://schemas.openxmlformats.org/officeDocument/2006/relationships/image" Target="../media/image11.jpeg"/><Relationship Id="rId5" Type="http://schemas.openxmlformats.org/officeDocument/2006/relationships/image" Target="../media/image12.jpeg"/><Relationship Id="rId6" Type="http://schemas.openxmlformats.org/officeDocument/2006/relationships/image" Target="../media/image1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590400</xdr:colOff>
      <xdr:row>4</xdr:row>
      <xdr:rowOff>66600</xdr:rowOff>
    </xdr:from>
    <xdr:to>
      <xdr:col>19</xdr:col>
      <xdr:colOff>590040</xdr:colOff>
      <xdr:row>46</xdr:row>
      <xdr:rowOff>119520</xdr:rowOff>
    </xdr:to>
    <xdr:pic>
      <xdr:nvPicPr>
        <xdr:cNvPr id="0" name="Obrázek 3" descr=""/>
        <xdr:cNvPicPr/>
      </xdr:nvPicPr>
      <xdr:blipFill>
        <a:blip r:embed="rId1"/>
        <a:stretch/>
      </xdr:blipFill>
      <xdr:spPr>
        <a:xfrm>
          <a:off x="590400" y="874080"/>
          <a:ext cx="12257640" cy="817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48</xdr:row>
      <xdr:rowOff>38160</xdr:rowOff>
    </xdr:from>
    <xdr:to>
      <xdr:col>19</xdr:col>
      <xdr:colOff>551880</xdr:colOff>
      <xdr:row>91</xdr:row>
      <xdr:rowOff>33840</xdr:rowOff>
    </xdr:to>
    <xdr:pic>
      <xdr:nvPicPr>
        <xdr:cNvPr id="1" name="Obrázek 4" descr=""/>
        <xdr:cNvPicPr/>
      </xdr:nvPicPr>
      <xdr:blipFill>
        <a:blip r:embed="rId2"/>
        <a:stretch/>
      </xdr:blipFill>
      <xdr:spPr>
        <a:xfrm>
          <a:off x="673560" y="9347040"/>
          <a:ext cx="12136320" cy="818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19</xdr:col>
      <xdr:colOff>552240</xdr:colOff>
      <xdr:row>138</xdr:row>
      <xdr:rowOff>28080</xdr:rowOff>
    </xdr:to>
    <xdr:pic>
      <xdr:nvPicPr>
        <xdr:cNvPr id="2" name="Obrázek 5" descr=""/>
        <xdr:cNvPicPr/>
      </xdr:nvPicPr>
      <xdr:blipFill>
        <a:blip r:embed="rId3"/>
        <a:stretch/>
      </xdr:blipFill>
      <xdr:spPr>
        <a:xfrm>
          <a:off x="645120" y="17881560"/>
          <a:ext cx="12165120" cy="859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590400</xdr:colOff>
      <xdr:row>139</xdr:row>
      <xdr:rowOff>171360</xdr:rowOff>
    </xdr:from>
    <xdr:to>
      <xdr:col>20</xdr:col>
      <xdr:colOff>28080</xdr:colOff>
      <xdr:row>184</xdr:row>
      <xdr:rowOff>28080</xdr:rowOff>
    </xdr:to>
    <xdr:pic>
      <xdr:nvPicPr>
        <xdr:cNvPr id="3" name="Obrázek 6" descr=""/>
        <xdr:cNvPicPr/>
      </xdr:nvPicPr>
      <xdr:blipFill>
        <a:blip r:embed="rId4"/>
        <a:stretch/>
      </xdr:blipFill>
      <xdr:spPr>
        <a:xfrm>
          <a:off x="590400" y="26806320"/>
          <a:ext cx="12340800" cy="8429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19</xdr:col>
      <xdr:colOff>561600</xdr:colOff>
      <xdr:row>228</xdr:row>
      <xdr:rowOff>104400</xdr:rowOff>
    </xdr:to>
    <xdr:pic>
      <xdr:nvPicPr>
        <xdr:cNvPr id="4" name="Obrázek 7" descr=""/>
        <xdr:cNvPicPr/>
      </xdr:nvPicPr>
      <xdr:blipFill>
        <a:blip r:embed="rId5"/>
        <a:stretch/>
      </xdr:blipFill>
      <xdr:spPr>
        <a:xfrm>
          <a:off x="645120" y="35397720"/>
          <a:ext cx="12174480" cy="82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19</xdr:col>
      <xdr:colOff>552240</xdr:colOff>
      <xdr:row>274</xdr:row>
      <xdr:rowOff>114120</xdr:rowOff>
    </xdr:to>
    <xdr:pic>
      <xdr:nvPicPr>
        <xdr:cNvPr id="5" name="Obrázek 8" descr=""/>
        <xdr:cNvPicPr/>
      </xdr:nvPicPr>
      <xdr:blipFill>
        <a:blip r:embed="rId6"/>
        <a:stretch/>
      </xdr:blipFill>
      <xdr:spPr>
        <a:xfrm>
          <a:off x="645120" y="43970400"/>
          <a:ext cx="12165120" cy="849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237960</xdr:colOff>
      <xdr:row>153</xdr:row>
      <xdr:rowOff>142920</xdr:rowOff>
    </xdr:from>
    <xdr:to>
      <xdr:col>19</xdr:col>
      <xdr:colOff>570960</xdr:colOff>
      <xdr:row>159</xdr:row>
      <xdr:rowOff>2880</xdr:rowOff>
    </xdr:to>
    <xdr:pic>
      <xdr:nvPicPr>
        <xdr:cNvPr id="6" name="Obrázek 7" descr=""/>
        <xdr:cNvPicPr/>
      </xdr:nvPicPr>
      <xdr:blipFill>
        <a:blip r:embed="rId7"/>
        <a:stretch/>
      </xdr:blipFill>
      <xdr:spPr>
        <a:xfrm>
          <a:off x="6689520" y="29444760"/>
          <a:ext cx="6139440" cy="1002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561960</xdr:colOff>
      <xdr:row>4</xdr:row>
      <xdr:rowOff>66600</xdr:rowOff>
    </xdr:from>
    <xdr:to>
      <xdr:col>20</xdr:col>
      <xdr:colOff>20880</xdr:colOff>
      <xdr:row>45</xdr:row>
      <xdr:rowOff>115200</xdr:rowOff>
    </xdr:to>
    <xdr:pic>
      <xdr:nvPicPr>
        <xdr:cNvPr id="7" name="Obrázek 5" descr=""/>
        <xdr:cNvPicPr/>
      </xdr:nvPicPr>
      <xdr:blipFill>
        <a:blip r:embed="rId1"/>
        <a:stretch/>
      </xdr:blipFill>
      <xdr:spPr>
        <a:xfrm>
          <a:off x="561960" y="904680"/>
          <a:ext cx="12362040" cy="785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571680</xdr:colOff>
      <xdr:row>47</xdr:row>
      <xdr:rowOff>162000</xdr:rowOff>
    </xdr:from>
    <xdr:to>
      <xdr:col>20</xdr:col>
      <xdr:colOff>28440</xdr:colOff>
      <xdr:row>93</xdr:row>
      <xdr:rowOff>56880</xdr:rowOff>
    </xdr:to>
    <xdr:pic>
      <xdr:nvPicPr>
        <xdr:cNvPr id="8" name="Obrázek 6" descr=""/>
        <xdr:cNvPicPr/>
      </xdr:nvPicPr>
      <xdr:blipFill>
        <a:blip r:embed="rId2"/>
        <a:stretch/>
      </xdr:blipFill>
      <xdr:spPr>
        <a:xfrm>
          <a:off x="571680" y="9191520"/>
          <a:ext cx="12359880" cy="865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592560</xdr:colOff>
      <xdr:row>65</xdr:row>
      <xdr:rowOff>63360</xdr:rowOff>
    </xdr:from>
    <xdr:to>
      <xdr:col>10</xdr:col>
      <xdr:colOff>266400</xdr:colOff>
      <xdr:row>88</xdr:row>
      <xdr:rowOff>179280</xdr:rowOff>
    </xdr:to>
    <xdr:pic>
      <xdr:nvPicPr>
        <xdr:cNvPr id="9" name="Obrázek 3" descr=""/>
        <xdr:cNvPicPr/>
      </xdr:nvPicPr>
      <xdr:blipFill>
        <a:blip r:embed="rId3"/>
        <a:stretch/>
      </xdr:blipFill>
      <xdr:spPr>
        <a:xfrm>
          <a:off x="592560" y="12521880"/>
          <a:ext cx="6125400" cy="449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582120</xdr:colOff>
      <xdr:row>88</xdr:row>
      <xdr:rowOff>148320</xdr:rowOff>
    </xdr:from>
    <xdr:to>
      <xdr:col>10</xdr:col>
      <xdr:colOff>168840</xdr:colOff>
      <xdr:row>92</xdr:row>
      <xdr:rowOff>190080</xdr:rowOff>
    </xdr:to>
    <xdr:sp>
      <xdr:nvSpPr>
        <xdr:cNvPr id="10" name="CustomShape 1"/>
        <xdr:cNvSpPr/>
      </xdr:nvSpPr>
      <xdr:spPr>
        <a:xfrm>
          <a:off x="582120" y="16988400"/>
          <a:ext cx="6038280" cy="8038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327960</xdr:colOff>
      <xdr:row>48</xdr:row>
      <xdr:rowOff>31680</xdr:rowOff>
    </xdr:from>
    <xdr:to>
      <xdr:col>19</xdr:col>
      <xdr:colOff>549720</xdr:colOff>
      <xdr:row>89</xdr:row>
      <xdr:rowOff>115920</xdr:rowOff>
    </xdr:to>
    <xdr:pic>
      <xdr:nvPicPr>
        <xdr:cNvPr id="11" name="Obrázek 5" descr=""/>
        <xdr:cNvPicPr/>
      </xdr:nvPicPr>
      <xdr:blipFill>
        <a:blip r:embed="rId4"/>
        <a:stretch/>
      </xdr:blipFill>
      <xdr:spPr>
        <a:xfrm>
          <a:off x="6779520" y="9251640"/>
          <a:ext cx="6028200" cy="78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380880</xdr:colOff>
      <xdr:row>89</xdr:row>
      <xdr:rowOff>105840</xdr:rowOff>
    </xdr:from>
    <xdr:to>
      <xdr:col>19</xdr:col>
      <xdr:colOff>486360</xdr:colOff>
      <xdr:row>92</xdr:row>
      <xdr:rowOff>20880</xdr:rowOff>
    </xdr:to>
    <xdr:sp>
      <xdr:nvSpPr>
        <xdr:cNvPr id="12" name="CustomShape 1"/>
        <xdr:cNvSpPr/>
      </xdr:nvSpPr>
      <xdr:spPr>
        <a:xfrm>
          <a:off x="6832440" y="17136360"/>
          <a:ext cx="5911920" cy="4867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571680</xdr:colOff>
      <xdr:row>96</xdr:row>
      <xdr:rowOff>10440</xdr:rowOff>
    </xdr:from>
    <xdr:to>
      <xdr:col>20</xdr:col>
      <xdr:colOff>20520</xdr:colOff>
      <xdr:row>139</xdr:row>
      <xdr:rowOff>63000</xdr:rowOff>
    </xdr:to>
    <xdr:pic>
      <xdr:nvPicPr>
        <xdr:cNvPr id="13" name="Obrázek 7" descr=""/>
        <xdr:cNvPicPr/>
      </xdr:nvPicPr>
      <xdr:blipFill>
        <a:blip r:embed="rId5"/>
        <a:stretch/>
      </xdr:blipFill>
      <xdr:spPr>
        <a:xfrm>
          <a:off x="571680" y="18374400"/>
          <a:ext cx="12351960" cy="824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603360</xdr:colOff>
      <xdr:row>141</xdr:row>
      <xdr:rowOff>84600</xdr:rowOff>
    </xdr:from>
    <xdr:to>
      <xdr:col>20</xdr:col>
      <xdr:colOff>10440</xdr:colOff>
      <xdr:row>185</xdr:row>
      <xdr:rowOff>46440</xdr:rowOff>
    </xdr:to>
    <xdr:pic>
      <xdr:nvPicPr>
        <xdr:cNvPr id="14" name="Obrázek 8" descr=""/>
        <xdr:cNvPicPr/>
      </xdr:nvPicPr>
      <xdr:blipFill>
        <a:blip r:embed="rId6"/>
        <a:stretch/>
      </xdr:blipFill>
      <xdr:spPr>
        <a:xfrm>
          <a:off x="603360" y="27021240"/>
          <a:ext cx="12310200" cy="834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vcr.cz/clanek/statistiky-pocty-obyvatel-v-obcich.aspx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" activeCellId="0" sqref="F4"/>
    </sheetView>
  </sheetViews>
  <sheetFormatPr defaultRowHeight="15" zeroHeight="false" outlineLevelRow="0" outlineLevelCol="0"/>
  <cols>
    <col collapsed="false" customWidth="true" hidden="false" outlineLevel="0" max="2" min="1" style="0" width="5.7"/>
    <col collapsed="false" customWidth="true" hidden="false" outlineLevel="0" max="3" min="3" style="0" width="13.01"/>
    <col collapsed="false" customWidth="true" hidden="false" outlineLevel="0" max="4" min="4" style="0" width="5.7"/>
    <col collapsed="false" customWidth="true" hidden="false" outlineLevel="0" max="5" min="5" style="0" width="31.28"/>
    <col collapsed="false" customWidth="true" hidden="false" outlineLevel="0" max="6" min="6" style="0" width="7"/>
    <col collapsed="false" customWidth="true" hidden="false" outlineLevel="0" max="7" min="7" style="0" width="19.85"/>
    <col collapsed="false" customWidth="true" hidden="false" outlineLevel="0" max="8" min="8" style="0" width="48.86"/>
    <col collapsed="false" customWidth="true" hidden="false" outlineLevel="0" max="9" min="9" style="0" width="51.86"/>
    <col collapsed="false" customWidth="true" hidden="false" outlineLevel="0" max="10" min="10" style="1" width="20.71"/>
    <col collapsed="false" customWidth="true" hidden="false" outlineLevel="0" max="11" min="11" style="2" width="20.71"/>
    <col collapsed="false" customWidth="true" hidden="false" outlineLevel="0" max="12" min="12" style="0" width="10"/>
    <col collapsed="false" customWidth="true" hidden="false" outlineLevel="0" max="1025" min="13" style="0" width="8.67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24" hidden="false" customHeight="false" outlineLevel="0" collapsed="false">
      <c r="A2" s="4" t="s">
        <v>1</v>
      </c>
      <c r="B2" s="4"/>
      <c r="C2" s="5"/>
      <c r="D2" s="6"/>
      <c r="E2" s="7"/>
      <c r="F2" s="8" t="s">
        <v>2</v>
      </c>
      <c r="G2" s="8"/>
      <c r="H2" s="8"/>
      <c r="I2" s="4"/>
      <c r="J2" s="4"/>
    </row>
    <row r="3" customFormat="false" ht="21" hidden="false" customHeight="false" outlineLevel="0" collapsed="false">
      <c r="A3" s="9"/>
      <c r="B3" s="10"/>
      <c r="C3" s="11" t="s">
        <v>3</v>
      </c>
      <c r="D3" s="11"/>
      <c r="E3" s="11"/>
      <c r="F3" s="12" t="s">
        <v>4</v>
      </c>
      <c r="G3" s="12"/>
      <c r="H3" s="13" t="s">
        <v>5</v>
      </c>
      <c r="I3" s="14"/>
      <c r="J3" s="15"/>
      <c r="K3" s="16" t="s">
        <v>6</v>
      </c>
    </row>
    <row r="4" customFormat="false" ht="22.5" hidden="false" customHeight="true" outlineLevel="0" collapsed="false">
      <c r="B4" s="17"/>
      <c r="C4" s="18" t="s">
        <v>7</v>
      </c>
      <c r="D4" s="18"/>
      <c r="E4" s="18"/>
      <c r="F4" s="19" t="s">
        <v>8</v>
      </c>
      <c r="G4" s="19"/>
      <c r="H4" s="18" t="s">
        <v>9</v>
      </c>
      <c r="I4" s="20" t="s">
        <v>8</v>
      </c>
      <c r="K4" s="16" t="s">
        <v>10</v>
      </c>
    </row>
    <row r="5" customFormat="false" ht="22.5" hidden="false" customHeight="true" outlineLevel="0" collapsed="false">
      <c r="B5" s="17"/>
      <c r="C5" s="21" t="s">
        <v>11</v>
      </c>
      <c r="D5" s="21"/>
      <c r="E5" s="21"/>
      <c r="F5" s="22"/>
      <c r="G5" s="22"/>
      <c r="H5" s="23" t="s">
        <v>12</v>
      </c>
      <c r="I5" s="24" t="s">
        <v>8</v>
      </c>
      <c r="K5" s="16" t="s">
        <v>13</v>
      </c>
    </row>
    <row r="6" customFormat="false" ht="22.5" hidden="false" customHeight="true" outlineLevel="0" collapsed="false">
      <c r="B6" s="17"/>
      <c r="C6" s="25" t="s">
        <v>14</v>
      </c>
      <c r="D6" s="25"/>
      <c r="E6" s="25"/>
      <c r="F6" s="26" t="s">
        <v>8</v>
      </c>
      <c r="G6" s="26"/>
      <c r="H6" s="23" t="s">
        <v>15</v>
      </c>
      <c r="I6" s="27" t="s">
        <v>8</v>
      </c>
      <c r="K6" s="16" t="s">
        <v>16</v>
      </c>
    </row>
    <row r="7" customFormat="false" ht="28.5" hidden="false" customHeight="true" outlineLevel="0" collapsed="false">
      <c r="B7" s="17"/>
      <c r="C7" s="28" t="s">
        <v>17</v>
      </c>
      <c r="D7" s="28"/>
      <c r="E7" s="28"/>
      <c r="F7" s="29"/>
      <c r="G7" s="29"/>
      <c r="H7" s="23"/>
      <c r="I7" s="27"/>
      <c r="K7" s="16" t="s">
        <v>18</v>
      </c>
    </row>
    <row r="8" customFormat="false" ht="15" hidden="false" customHeight="true" outlineLevel="0" collapsed="false">
      <c r="B8" s="17"/>
      <c r="C8" s="28"/>
      <c r="D8" s="28"/>
      <c r="E8" s="28"/>
      <c r="F8" s="29"/>
      <c r="G8" s="29"/>
      <c r="H8" s="21" t="s">
        <v>19</v>
      </c>
      <c r="I8" s="30" t="s">
        <v>8</v>
      </c>
      <c r="K8" s="16" t="s">
        <v>4</v>
      </c>
    </row>
    <row r="9" customFormat="false" ht="13.5" hidden="false" customHeight="true" outlineLevel="0" collapsed="false">
      <c r="B9" s="31"/>
      <c r="C9" s="32" t="s">
        <v>20</v>
      </c>
      <c r="D9" s="32"/>
      <c r="E9" s="32"/>
      <c r="F9" s="29"/>
      <c r="G9" s="29"/>
      <c r="H9" s="21"/>
      <c r="I9" s="30"/>
    </row>
    <row r="10" customFormat="false" ht="22.5" hidden="false" customHeight="true" outlineLevel="0" collapsed="false">
      <c r="B10" s="17"/>
      <c r="C10" s="33" t="s">
        <v>21</v>
      </c>
      <c r="D10" s="33"/>
      <c r="E10" s="33"/>
      <c r="F10" s="34" t="n">
        <v>0</v>
      </c>
      <c r="G10" s="34"/>
      <c r="H10" s="21" t="s">
        <v>22</v>
      </c>
      <c r="I10" s="35"/>
    </row>
    <row r="11" customFormat="false" ht="22.5" hidden="false" customHeight="true" outlineLevel="0" collapsed="false">
      <c r="B11" s="17"/>
      <c r="C11" s="36" t="s">
        <v>23</v>
      </c>
      <c r="D11" s="36"/>
      <c r="E11" s="36"/>
      <c r="F11" s="36"/>
      <c r="G11" s="37"/>
      <c r="H11" s="21" t="s">
        <v>24</v>
      </c>
      <c r="I11" s="35" t="s">
        <v>8</v>
      </c>
      <c r="K11" s="16" t="s">
        <v>25</v>
      </c>
    </row>
    <row r="12" customFormat="false" ht="22.5" hidden="false" customHeight="true" outlineLevel="0" collapsed="false">
      <c r="B12" s="17"/>
      <c r="C12" s="38" t="s">
        <v>26</v>
      </c>
      <c r="D12" s="38"/>
      <c r="E12" s="38"/>
      <c r="F12" s="39" t="s">
        <v>27</v>
      </c>
      <c r="G12" s="40" t="n">
        <v>0</v>
      </c>
      <c r="H12" s="21" t="s">
        <v>28</v>
      </c>
      <c r="I12" s="41"/>
      <c r="K12" s="16" t="s">
        <v>29</v>
      </c>
    </row>
    <row r="13" customFormat="false" ht="22.5" hidden="false" customHeight="true" outlineLevel="0" collapsed="false">
      <c r="B13" s="17"/>
      <c r="C13" s="42" t="s">
        <v>30</v>
      </c>
      <c r="D13" s="42"/>
      <c r="E13" s="42"/>
      <c r="F13" s="43" t="s">
        <v>31</v>
      </c>
      <c r="G13" s="44" t="n">
        <v>0</v>
      </c>
      <c r="H13" s="45" t="s">
        <v>32</v>
      </c>
      <c r="I13" s="46" t="s">
        <v>8</v>
      </c>
      <c r="K13" s="16" t="s">
        <v>33</v>
      </c>
    </row>
    <row r="14" customFormat="false" ht="23.25" hidden="false" customHeight="true" outlineLevel="0" collapsed="false">
      <c r="A14" s="47"/>
      <c r="B14" s="47"/>
      <c r="C14" s="47"/>
      <c r="D14" s="47"/>
      <c r="E14" s="47"/>
      <c r="F14" s="47"/>
      <c r="G14" s="47"/>
      <c r="H14" s="48"/>
      <c r="I14" s="49"/>
      <c r="J14" s="50"/>
      <c r="K14" s="16" t="s">
        <v>34</v>
      </c>
    </row>
    <row r="15" customFormat="false" ht="27" hidden="false" customHeight="true" outlineLevel="0" collapsed="false">
      <c r="A15" s="51" t="s">
        <v>35</v>
      </c>
      <c r="B15" s="51"/>
      <c r="C15" s="51"/>
      <c r="D15" s="51"/>
      <c r="E15" s="2"/>
      <c r="F15" s="2"/>
      <c r="H15" s="52" t="s">
        <v>36</v>
      </c>
      <c r="I15" s="53" t="s">
        <v>37</v>
      </c>
      <c r="J15" s="53" t="s">
        <v>38</v>
      </c>
      <c r="K15" s="16" t="s">
        <v>39</v>
      </c>
    </row>
    <row r="16" customFormat="false" ht="15.75" hidden="false" customHeight="false" outlineLevel="0" collapsed="false">
      <c r="A16" s="54"/>
      <c r="B16" s="54"/>
      <c r="C16" s="54"/>
      <c r="D16" s="54"/>
      <c r="E16" s="54"/>
      <c r="F16" s="55" t="s">
        <v>40</v>
      </c>
      <c r="G16" s="56" t="s">
        <v>41</v>
      </c>
      <c r="H16" s="57"/>
      <c r="I16" s="58" t="s">
        <v>42</v>
      </c>
      <c r="J16" s="59"/>
      <c r="K16" s="16" t="s">
        <v>43</v>
      </c>
    </row>
    <row r="17" customFormat="false" ht="15.75" hidden="false" customHeight="true" outlineLevel="0" collapsed="false">
      <c r="A17" s="60" t="s">
        <v>44</v>
      </c>
      <c r="B17" s="60"/>
      <c r="C17" s="60"/>
      <c r="D17" s="60"/>
      <c r="E17" s="60"/>
      <c r="F17" s="61" t="n">
        <v>1</v>
      </c>
      <c r="G17" s="62" t="n">
        <v>2</v>
      </c>
      <c r="H17" s="63"/>
      <c r="I17" s="64"/>
      <c r="J17" s="65"/>
      <c r="K17" s="16" t="s">
        <v>45</v>
      </c>
      <c r="N17" s="66"/>
    </row>
    <row r="18" customFormat="false" ht="25.5" hidden="false" customHeight="true" outlineLevel="0" collapsed="false">
      <c r="A18" s="23" t="s">
        <v>46</v>
      </c>
      <c r="B18" s="23"/>
      <c r="C18" s="23"/>
      <c r="D18" s="23"/>
      <c r="E18" s="23"/>
      <c r="F18" s="67" t="s">
        <v>47</v>
      </c>
      <c r="G18" s="68" t="n">
        <v>0</v>
      </c>
      <c r="H18" s="69" t="s">
        <v>48</v>
      </c>
      <c r="I18" s="70" t="str">
        <f aca="false">IF(SUM(G18+G33-G34)&lt;&gt;G19,"CHYBA: výpočet podle vzorce nesouhlasí","")</f>
        <v/>
      </c>
      <c r="J18" s="65"/>
      <c r="K18" s="16" t="s">
        <v>49</v>
      </c>
    </row>
    <row r="19" customFormat="false" ht="23.25" hidden="false" customHeight="true" outlineLevel="0" collapsed="false">
      <c r="A19" s="23" t="s">
        <v>50</v>
      </c>
      <c r="B19" s="23"/>
      <c r="C19" s="23"/>
      <c r="D19" s="23"/>
      <c r="E19" s="23"/>
      <c r="F19" s="67" t="s">
        <v>51</v>
      </c>
      <c r="G19" s="71" t="n">
        <f aca="false">SUM(G20:G30)</f>
        <v>0</v>
      </c>
      <c r="H19" s="69" t="s">
        <v>52</v>
      </c>
      <c r="I19" s="70" t="str">
        <f aca="false">IF($G$32&gt;$G$19,"0115 je větší 0102","")</f>
        <v/>
      </c>
      <c r="J19" s="72"/>
      <c r="K19" s="16" t="s">
        <v>53</v>
      </c>
    </row>
    <row r="20" customFormat="false" ht="23.25" hidden="false" customHeight="true" outlineLevel="0" collapsed="false">
      <c r="A20" s="73" t="s">
        <v>54</v>
      </c>
      <c r="B20" s="74" t="s">
        <v>55</v>
      </c>
      <c r="C20" s="74"/>
      <c r="D20" s="74"/>
      <c r="E20" s="74"/>
      <c r="F20" s="67" t="s">
        <v>56</v>
      </c>
      <c r="G20" s="68" t="n">
        <v>0</v>
      </c>
      <c r="H20" s="63"/>
      <c r="I20" s="64"/>
      <c r="J20" s="65"/>
      <c r="K20" s="16" t="s">
        <v>57</v>
      </c>
    </row>
    <row r="21" customFormat="false" ht="23.25" hidden="false" customHeight="true" outlineLevel="0" collapsed="false">
      <c r="A21" s="73"/>
      <c r="B21" s="74" t="s">
        <v>58</v>
      </c>
      <c r="C21" s="74"/>
      <c r="D21" s="74"/>
      <c r="E21" s="74"/>
      <c r="F21" s="67" t="s">
        <v>59</v>
      </c>
      <c r="G21" s="68" t="n">
        <v>0</v>
      </c>
      <c r="H21" s="75"/>
      <c r="I21" s="64"/>
      <c r="J21" s="65"/>
      <c r="K21" s="16" t="s">
        <v>60</v>
      </c>
    </row>
    <row r="22" customFormat="false" ht="23.25" hidden="false" customHeight="true" outlineLevel="0" collapsed="false">
      <c r="A22" s="73"/>
      <c r="B22" s="74" t="s">
        <v>61</v>
      </c>
      <c r="C22" s="74"/>
      <c r="D22" s="74"/>
      <c r="E22" s="74"/>
      <c r="F22" s="67" t="s">
        <v>62</v>
      </c>
      <c r="G22" s="68" t="n">
        <v>0</v>
      </c>
      <c r="H22" s="63"/>
      <c r="I22" s="64"/>
      <c r="J22" s="65"/>
      <c r="K22" s="16" t="s">
        <v>63</v>
      </c>
    </row>
    <row r="23" customFormat="false" ht="23.25" hidden="false" customHeight="true" outlineLevel="0" collapsed="false">
      <c r="A23" s="73"/>
      <c r="B23" s="74" t="s">
        <v>64</v>
      </c>
      <c r="C23" s="74"/>
      <c r="D23" s="74"/>
      <c r="E23" s="74"/>
      <c r="F23" s="67" t="s">
        <v>65</v>
      </c>
      <c r="G23" s="68" t="n">
        <v>0</v>
      </c>
      <c r="H23" s="63"/>
      <c r="I23" s="64"/>
      <c r="J23" s="65"/>
      <c r="K23" s="16" t="s">
        <v>66</v>
      </c>
    </row>
    <row r="24" customFormat="false" ht="23.25" hidden="false" customHeight="true" outlineLevel="0" collapsed="false">
      <c r="A24" s="73"/>
      <c r="B24" s="74" t="s">
        <v>67</v>
      </c>
      <c r="C24" s="74"/>
      <c r="D24" s="74"/>
      <c r="E24" s="74"/>
      <c r="F24" s="67" t="s">
        <v>68</v>
      </c>
      <c r="G24" s="68" t="n">
        <v>0</v>
      </c>
      <c r="H24" s="63"/>
      <c r="I24" s="64"/>
      <c r="J24" s="65"/>
      <c r="K24" s="16" t="s">
        <v>69</v>
      </c>
    </row>
    <row r="25" customFormat="false" ht="23.25" hidden="false" customHeight="true" outlineLevel="0" collapsed="false">
      <c r="A25" s="73"/>
      <c r="B25" s="74" t="s">
        <v>70</v>
      </c>
      <c r="C25" s="74"/>
      <c r="D25" s="74"/>
      <c r="E25" s="74"/>
      <c r="F25" s="67" t="s">
        <v>71</v>
      </c>
      <c r="G25" s="68" t="n">
        <v>0</v>
      </c>
      <c r="H25" s="63"/>
      <c r="I25" s="64"/>
      <c r="J25" s="65"/>
    </row>
    <row r="26" customFormat="false" ht="23.25" hidden="false" customHeight="true" outlineLevel="0" collapsed="false">
      <c r="A26" s="73"/>
      <c r="B26" s="74" t="s">
        <v>72</v>
      </c>
      <c r="C26" s="74"/>
      <c r="D26" s="74"/>
      <c r="E26" s="74"/>
      <c r="F26" s="67" t="s">
        <v>73</v>
      </c>
      <c r="G26" s="68" t="n">
        <v>0</v>
      </c>
      <c r="H26" s="63"/>
      <c r="I26" s="64"/>
      <c r="J26" s="65"/>
      <c r="K26" s="16" t="s">
        <v>74</v>
      </c>
    </row>
    <row r="27" customFormat="false" ht="23.25" hidden="false" customHeight="true" outlineLevel="0" collapsed="false">
      <c r="A27" s="73"/>
      <c r="B27" s="74" t="s">
        <v>75</v>
      </c>
      <c r="C27" s="74"/>
      <c r="D27" s="74"/>
      <c r="E27" s="74"/>
      <c r="F27" s="67" t="s">
        <v>76</v>
      </c>
      <c r="G27" s="68" t="n">
        <v>0</v>
      </c>
      <c r="H27" s="63"/>
      <c r="I27" s="64"/>
      <c r="J27" s="65"/>
      <c r="K27" s="16" t="s">
        <v>77</v>
      </c>
    </row>
    <row r="28" customFormat="false" ht="23.25" hidden="false" customHeight="true" outlineLevel="0" collapsed="false">
      <c r="A28" s="73"/>
      <c r="B28" s="74" t="s">
        <v>78</v>
      </c>
      <c r="C28" s="74"/>
      <c r="D28" s="74"/>
      <c r="E28" s="74"/>
      <c r="F28" s="67" t="s">
        <v>79</v>
      </c>
      <c r="G28" s="68" t="n">
        <v>0</v>
      </c>
      <c r="H28" s="63"/>
      <c r="I28" s="64"/>
      <c r="J28" s="65"/>
      <c r="K28" s="16" t="s">
        <v>80</v>
      </c>
    </row>
    <row r="29" customFormat="false" ht="23.25" hidden="false" customHeight="true" outlineLevel="0" collapsed="false">
      <c r="A29" s="73"/>
      <c r="B29" s="74" t="s">
        <v>81</v>
      </c>
      <c r="C29" s="74"/>
      <c r="D29" s="74"/>
      <c r="E29" s="74"/>
      <c r="F29" s="67" t="s">
        <v>82</v>
      </c>
      <c r="G29" s="68" t="n">
        <v>0</v>
      </c>
      <c r="H29" s="63"/>
      <c r="I29" s="64"/>
      <c r="J29" s="65"/>
      <c r="K29" s="16" t="s">
        <v>83</v>
      </c>
    </row>
    <row r="30" customFormat="false" ht="23.25" hidden="false" customHeight="true" outlineLevel="0" collapsed="false">
      <c r="A30" s="73"/>
      <c r="B30" s="74" t="s">
        <v>84</v>
      </c>
      <c r="C30" s="74"/>
      <c r="D30" s="74"/>
      <c r="E30" s="74"/>
      <c r="F30" s="67" t="s">
        <v>85</v>
      </c>
      <c r="G30" s="68" t="n">
        <v>0</v>
      </c>
      <c r="H30" s="63"/>
      <c r="I30" s="64"/>
      <c r="J30" s="65"/>
      <c r="K30" s="16" t="s">
        <v>86</v>
      </c>
    </row>
    <row r="31" customFormat="false" ht="23.25" hidden="false" customHeight="true" outlineLevel="0" collapsed="false">
      <c r="A31" s="76" t="s">
        <v>87</v>
      </c>
      <c r="B31" s="76"/>
      <c r="C31" s="76"/>
      <c r="D31" s="76"/>
      <c r="E31" s="76"/>
      <c r="F31" s="67" t="s">
        <v>88</v>
      </c>
      <c r="G31" s="68" t="n">
        <v>0</v>
      </c>
      <c r="H31" s="63"/>
      <c r="I31" s="64"/>
      <c r="J31" s="65"/>
      <c r="K31" s="16" t="s">
        <v>89</v>
      </c>
    </row>
    <row r="32" customFormat="false" ht="23.25" hidden="false" customHeight="true" outlineLevel="0" collapsed="false">
      <c r="A32" s="76" t="s">
        <v>90</v>
      </c>
      <c r="B32" s="76"/>
      <c r="C32" s="76"/>
      <c r="D32" s="76"/>
      <c r="E32" s="76"/>
      <c r="F32" s="67" t="s">
        <v>91</v>
      </c>
      <c r="G32" s="68" t="n">
        <v>0</v>
      </c>
      <c r="H32" s="63" t="s">
        <v>92</v>
      </c>
      <c r="I32" s="70" t="str">
        <f aca="false">IF($G$32&gt;$G$19,"0115 je větší 0102","")</f>
        <v/>
      </c>
      <c r="J32" s="72"/>
      <c r="K32" s="16" t="s">
        <v>93</v>
      </c>
    </row>
    <row r="33" customFormat="false" ht="23.25" hidden="false" customHeight="true" outlineLevel="0" collapsed="false">
      <c r="A33" s="76" t="s">
        <v>94</v>
      </c>
      <c r="B33" s="76"/>
      <c r="C33" s="76"/>
      <c r="D33" s="76"/>
      <c r="E33" s="76"/>
      <c r="F33" s="67" t="s">
        <v>95</v>
      </c>
      <c r="G33" s="68" t="n">
        <v>0</v>
      </c>
      <c r="H33" s="63"/>
      <c r="I33" s="64"/>
      <c r="J33" s="65"/>
      <c r="K33" s="16" t="s">
        <v>96</v>
      </c>
    </row>
    <row r="34" customFormat="false" ht="23.25" hidden="false" customHeight="true" outlineLevel="0" collapsed="false">
      <c r="A34" s="77" t="s">
        <v>97</v>
      </c>
      <c r="B34" s="77"/>
      <c r="C34" s="77"/>
      <c r="D34" s="77"/>
      <c r="E34" s="77"/>
      <c r="F34" s="78" t="s">
        <v>98</v>
      </c>
      <c r="G34" s="79" t="n">
        <v>0</v>
      </c>
      <c r="H34" s="63"/>
      <c r="I34" s="64"/>
      <c r="J34" s="65"/>
      <c r="K34" s="16" t="s">
        <v>99</v>
      </c>
    </row>
    <row r="35" customFormat="false" ht="15.75" hidden="false" customHeight="false" outlineLevel="0" collapsed="false">
      <c r="A35" s="80"/>
      <c r="B35" s="80"/>
      <c r="C35" s="80"/>
      <c r="D35" s="80"/>
      <c r="E35" s="2"/>
      <c r="F35" s="81"/>
      <c r="G35" s="82"/>
      <c r="H35" s="63"/>
      <c r="I35" s="64"/>
      <c r="J35" s="65"/>
    </row>
    <row r="36" customFormat="false" ht="26.25" hidden="false" customHeight="true" outlineLevel="0" collapsed="false">
      <c r="A36" s="51" t="s">
        <v>100</v>
      </c>
      <c r="B36" s="51"/>
      <c r="C36" s="51"/>
      <c r="D36" s="51"/>
      <c r="E36" s="2"/>
      <c r="F36" s="81"/>
      <c r="G36" s="82"/>
      <c r="H36" s="63"/>
      <c r="I36" s="64"/>
      <c r="J36" s="65"/>
    </row>
    <row r="37" customFormat="false" ht="15.75" hidden="false" customHeight="false" outlineLevel="0" collapsed="false">
      <c r="A37" s="83"/>
      <c r="B37" s="83"/>
      <c r="C37" s="83"/>
      <c r="D37" s="83"/>
      <c r="E37" s="83"/>
      <c r="F37" s="84" t="s">
        <v>40</v>
      </c>
      <c r="G37" s="85" t="s">
        <v>41</v>
      </c>
      <c r="H37" s="63"/>
      <c r="I37" s="64"/>
      <c r="J37" s="65"/>
    </row>
    <row r="38" customFormat="false" ht="15.75" hidden="false" customHeight="true" outlineLevel="0" collapsed="false">
      <c r="A38" s="86" t="s">
        <v>44</v>
      </c>
      <c r="B38" s="86"/>
      <c r="C38" s="86"/>
      <c r="D38" s="86"/>
      <c r="E38" s="86"/>
      <c r="F38" s="87" t="n">
        <v>1</v>
      </c>
      <c r="G38" s="88" t="n">
        <v>2</v>
      </c>
      <c r="H38" s="63"/>
      <c r="I38" s="64"/>
      <c r="J38" s="65"/>
    </row>
    <row r="39" customFormat="false" ht="22.5" hidden="false" customHeight="true" outlineLevel="0" collapsed="false">
      <c r="A39" s="76" t="s">
        <v>101</v>
      </c>
      <c r="B39" s="76"/>
      <c r="C39" s="76"/>
      <c r="D39" s="76"/>
      <c r="E39" s="76"/>
      <c r="F39" s="67" t="s">
        <v>102</v>
      </c>
      <c r="G39" s="89" t="n">
        <v>0</v>
      </c>
      <c r="H39" s="63"/>
      <c r="I39" s="70"/>
      <c r="J39" s="72"/>
    </row>
    <row r="40" customFormat="false" ht="22.5" hidden="false" customHeight="true" outlineLevel="0" collapsed="false">
      <c r="A40" s="76" t="s">
        <v>103</v>
      </c>
      <c r="B40" s="76"/>
      <c r="C40" s="76"/>
      <c r="D40" s="76"/>
      <c r="E40" s="76"/>
      <c r="F40" s="67" t="s">
        <v>104</v>
      </c>
      <c r="G40" s="89" t="n">
        <v>0</v>
      </c>
      <c r="H40" s="63" t="s">
        <v>105</v>
      </c>
      <c r="I40" s="70"/>
      <c r="J40" s="72"/>
    </row>
    <row r="41" customFormat="false" ht="22.5" hidden="false" customHeight="true" outlineLevel="0" collapsed="false">
      <c r="A41" s="76" t="s">
        <v>106</v>
      </c>
      <c r="B41" s="76"/>
      <c r="C41" s="76"/>
      <c r="D41" s="76"/>
      <c r="E41" s="76"/>
      <c r="F41" s="67" t="s">
        <v>107</v>
      </c>
      <c r="G41" s="90" t="n">
        <f aca="false">G42+G48</f>
        <v>0</v>
      </c>
      <c r="H41" s="63" t="s">
        <v>108</v>
      </c>
      <c r="I41" s="64"/>
      <c r="J41" s="65"/>
    </row>
    <row r="42" customFormat="false" ht="22.5" hidden="false" customHeight="true" outlineLevel="0" collapsed="false">
      <c r="A42" s="76" t="s">
        <v>109</v>
      </c>
      <c r="B42" s="76"/>
      <c r="C42" s="76"/>
      <c r="D42" s="76"/>
      <c r="E42" s="76"/>
      <c r="F42" s="67" t="s">
        <v>110</v>
      </c>
      <c r="G42" s="90" t="n">
        <f aca="false">SUM(G43:G47)</f>
        <v>0</v>
      </c>
      <c r="H42" s="63" t="s">
        <v>111</v>
      </c>
      <c r="I42" s="64"/>
      <c r="J42" s="65"/>
    </row>
    <row r="43" customFormat="false" ht="22.5" hidden="false" customHeight="true" outlineLevel="0" collapsed="false">
      <c r="A43" s="73" t="s">
        <v>112</v>
      </c>
      <c r="B43" s="74" t="s">
        <v>113</v>
      </c>
      <c r="C43" s="74"/>
      <c r="D43" s="74"/>
      <c r="E43" s="74"/>
      <c r="F43" s="67" t="s">
        <v>114</v>
      </c>
      <c r="G43" s="89" t="n">
        <v>0</v>
      </c>
      <c r="H43" s="63"/>
      <c r="I43" s="64"/>
      <c r="J43" s="65"/>
    </row>
    <row r="44" customFormat="false" ht="22.5" hidden="false" customHeight="true" outlineLevel="0" collapsed="false">
      <c r="A44" s="73"/>
      <c r="B44" s="74" t="s">
        <v>115</v>
      </c>
      <c r="C44" s="74"/>
      <c r="D44" s="74"/>
      <c r="E44" s="74"/>
      <c r="F44" s="67" t="s">
        <v>116</v>
      </c>
      <c r="G44" s="89" t="n">
        <v>0</v>
      </c>
      <c r="H44" s="63"/>
      <c r="I44" s="64"/>
      <c r="J44" s="65"/>
    </row>
    <row r="45" customFormat="false" ht="30" hidden="false" customHeight="true" outlineLevel="0" collapsed="false">
      <c r="A45" s="73"/>
      <c r="B45" s="74" t="s">
        <v>117</v>
      </c>
      <c r="C45" s="74"/>
      <c r="D45" s="74"/>
      <c r="E45" s="74"/>
      <c r="F45" s="67" t="s">
        <v>118</v>
      </c>
      <c r="G45" s="89" t="n">
        <v>0</v>
      </c>
      <c r="H45" s="63" t="s">
        <v>119</v>
      </c>
      <c r="I45" s="70" t="str">
        <f aca="false">IF($G$45&gt;0,IF($G$89=0,"Akce nejsou vyplněny",""),"")</f>
        <v/>
      </c>
      <c r="J45" s="72"/>
    </row>
    <row r="46" customFormat="false" ht="22.5" hidden="false" customHeight="true" outlineLevel="0" collapsed="false">
      <c r="A46" s="73"/>
      <c r="B46" s="74" t="s">
        <v>120</v>
      </c>
      <c r="C46" s="74"/>
      <c r="D46" s="74"/>
      <c r="E46" s="74"/>
      <c r="F46" s="67" t="s">
        <v>121</v>
      </c>
      <c r="G46" s="89" t="n">
        <v>0</v>
      </c>
      <c r="H46" s="63" t="s">
        <v>122</v>
      </c>
      <c r="I46" s="70" t="str">
        <f aca="false">IF($G$46&gt;0,IF($G$91=0,"Akce nejsou vyplněny",""),"")</f>
        <v/>
      </c>
      <c r="J46" s="72"/>
    </row>
    <row r="47" customFormat="false" ht="30" hidden="false" customHeight="true" outlineLevel="0" collapsed="false">
      <c r="A47" s="73"/>
      <c r="B47" s="74" t="s">
        <v>123</v>
      </c>
      <c r="C47" s="74"/>
      <c r="D47" s="74"/>
      <c r="E47" s="74"/>
      <c r="F47" s="67" t="s">
        <v>124</v>
      </c>
      <c r="G47" s="89" t="n">
        <v>0</v>
      </c>
      <c r="H47" s="63" t="s">
        <v>125</v>
      </c>
      <c r="I47" s="70" t="str">
        <f aca="false">IF($G$47&gt;0,IF($G$94=0,"Akce nejsou vyplněny",""),"")</f>
        <v/>
      </c>
      <c r="J47" s="72"/>
    </row>
    <row r="48" customFormat="false" ht="30" hidden="false" customHeight="true" outlineLevel="0" collapsed="false">
      <c r="A48" s="77" t="s">
        <v>126</v>
      </c>
      <c r="B48" s="77"/>
      <c r="C48" s="77"/>
      <c r="D48" s="77"/>
      <c r="E48" s="77"/>
      <c r="F48" s="78" t="s">
        <v>127</v>
      </c>
      <c r="G48" s="91" t="n">
        <f aca="false">G114+G116+G120+G124+G125</f>
        <v>0</v>
      </c>
      <c r="H48" s="63" t="s">
        <v>128</v>
      </c>
      <c r="I48" s="64"/>
      <c r="J48" s="65"/>
    </row>
    <row r="49" customFormat="false" ht="15.75" hidden="false" customHeight="false" outlineLevel="0" collapsed="false">
      <c r="A49" s="2"/>
      <c r="B49" s="2"/>
      <c r="C49" s="2"/>
      <c r="D49" s="2"/>
      <c r="E49" s="2"/>
      <c r="F49" s="2"/>
      <c r="G49" s="82"/>
      <c r="H49" s="92"/>
      <c r="I49" s="93"/>
      <c r="J49" s="94"/>
    </row>
    <row r="50" customFormat="false" ht="26.25" hidden="false" customHeight="true" outlineLevel="0" collapsed="false">
      <c r="A50" s="51" t="s">
        <v>129</v>
      </c>
      <c r="B50" s="51"/>
      <c r="C50" s="51"/>
      <c r="D50" s="51"/>
      <c r="E50" s="2"/>
      <c r="F50" s="2"/>
      <c r="G50" s="82"/>
      <c r="H50" s="95"/>
      <c r="I50" s="96"/>
      <c r="J50" s="97"/>
    </row>
    <row r="51" customFormat="false" ht="15.75" hidden="false" customHeight="false" outlineLevel="0" collapsed="false">
      <c r="A51" s="83"/>
      <c r="B51" s="83"/>
      <c r="C51" s="83"/>
      <c r="D51" s="83"/>
      <c r="E51" s="83"/>
      <c r="F51" s="98" t="s">
        <v>40</v>
      </c>
      <c r="G51" s="85" t="s">
        <v>41</v>
      </c>
      <c r="H51" s="63"/>
      <c r="I51" s="64"/>
      <c r="J51" s="65"/>
    </row>
    <row r="52" customFormat="false" ht="15.75" hidden="false" customHeight="true" outlineLevel="0" collapsed="false">
      <c r="A52" s="86" t="s">
        <v>44</v>
      </c>
      <c r="B52" s="86"/>
      <c r="C52" s="86"/>
      <c r="D52" s="86"/>
      <c r="E52" s="86"/>
      <c r="F52" s="99" t="n">
        <v>1</v>
      </c>
      <c r="G52" s="88" t="n">
        <v>2</v>
      </c>
      <c r="H52" s="63"/>
      <c r="I52" s="64"/>
      <c r="J52" s="65"/>
    </row>
    <row r="53" customFormat="false" ht="22.5" hidden="false" customHeight="true" outlineLevel="0" collapsed="false">
      <c r="A53" s="100" t="s">
        <v>130</v>
      </c>
      <c r="B53" s="100"/>
      <c r="C53" s="100"/>
      <c r="D53" s="100"/>
      <c r="E53" s="100"/>
      <c r="F53" s="67" t="s">
        <v>131</v>
      </c>
      <c r="G53" s="101" t="n">
        <f aca="false">SUM(G54+G122)</f>
        <v>0</v>
      </c>
      <c r="H53" s="63" t="s">
        <v>132</v>
      </c>
      <c r="I53" s="70"/>
      <c r="J53" s="72"/>
    </row>
    <row r="54" customFormat="false" ht="22.5" hidden="false" customHeight="true" outlineLevel="0" collapsed="false">
      <c r="A54" s="100" t="s">
        <v>133</v>
      </c>
      <c r="B54" s="100"/>
      <c r="C54" s="100"/>
      <c r="D54" s="100"/>
      <c r="E54" s="100"/>
      <c r="F54" s="67" t="s">
        <v>134</v>
      </c>
      <c r="G54" s="101" t="n">
        <f aca="false">SUM(G55:G68)</f>
        <v>0</v>
      </c>
      <c r="H54" s="63" t="s">
        <v>135</v>
      </c>
      <c r="I54" s="70" t="str">
        <f aca="false">IF($G$54&lt;$G$69+$G$70,"Ř. 0302 musí být větší než součet 0317+0318","")</f>
        <v/>
      </c>
      <c r="J54" s="72"/>
    </row>
    <row r="55" customFormat="false" ht="22.5" hidden="false" customHeight="true" outlineLevel="0" collapsed="false">
      <c r="A55" s="73" t="s">
        <v>136</v>
      </c>
      <c r="B55" s="74" t="s">
        <v>137</v>
      </c>
      <c r="C55" s="74"/>
      <c r="D55" s="74"/>
      <c r="E55" s="74"/>
      <c r="F55" s="67" t="s">
        <v>138</v>
      </c>
      <c r="G55" s="89" t="n">
        <v>0</v>
      </c>
      <c r="H55" s="63" t="s">
        <v>139</v>
      </c>
      <c r="I55" s="64"/>
      <c r="J55" s="65"/>
    </row>
    <row r="56" customFormat="false" ht="22.5" hidden="false" customHeight="true" outlineLevel="0" collapsed="false">
      <c r="A56" s="73"/>
      <c r="B56" s="74" t="s">
        <v>140</v>
      </c>
      <c r="C56" s="74"/>
      <c r="D56" s="74"/>
      <c r="E56" s="74"/>
      <c r="F56" s="67" t="s">
        <v>141</v>
      </c>
      <c r="G56" s="89" t="n">
        <v>0</v>
      </c>
      <c r="H56" s="63" t="s">
        <v>139</v>
      </c>
      <c r="I56" s="64"/>
      <c r="J56" s="65"/>
    </row>
    <row r="57" customFormat="false" ht="22.5" hidden="false" customHeight="true" outlineLevel="0" collapsed="false">
      <c r="A57" s="73"/>
      <c r="B57" s="74" t="s">
        <v>142</v>
      </c>
      <c r="C57" s="74"/>
      <c r="D57" s="74"/>
      <c r="E57" s="74"/>
      <c r="F57" s="67" t="s">
        <v>143</v>
      </c>
      <c r="G57" s="89" t="n">
        <v>0</v>
      </c>
      <c r="H57" s="63" t="s">
        <v>139</v>
      </c>
      <c r="I57" s="64"/>
      <c r="J57" s="65"/>
    </row>
    <row r="58" customFormat="false" ht="22.5" hidden="false" customHeight="true" outlineLevel="0" collapsed="false">
      <c r="A58" s="73"/>
      <c r="B58" s="74" t="s">
        <v>144</v>
      </c>
      <c r="C58" s="74"/>
      <c r="D58" s="74"/>
      <c r="E58" s="74"/>
      <c r="F58" s="67" t="s">
        <v>145</v>
      </c>
      <c r="G58" s="89" t="n">
        <v>0</v>
      </c>
      <c r="H58" s="63" t="s">
        <v>139</v>
      </c>
      <c r="I58" s="64"/>
      <c r="J58" s="65"/>
    </row>
    <row r="59" customFormat="false" ht="22.5" hidden="false" customHeight="true" outlineLevel="0" collapsed="false">
      <c r="A59" s="73"/>
      <c r="B59" s="74" t="s">
        <v>146</v>
      </c>
      <c r="C59" s="74"/>
      <c r="D59" s="74"/>
      <c r="E59" s="74"/>
      <c r="F59" s="67" t="s">
        <v>147</v>
      </c>
      <c r="G59" s="89" t="n">
        <v>0</v>
      </c>
      <c r="H59" s="63"/>
      <c r="I59" s="64"/>
      <c r="J59" s="65"/>
    </row>
    <row r="60" customFormat="false" ht="22.5" hidden="false" customHeight="true" outlineLevel="0" collapsed="false">
      <c r="A60" s="73"/>
      <c r="B60" s="74" t="s">
        <v>61</v>
      </c>
      <c r="C60" s="74"/>
      <c r="D60" s="74"/>
      <c r="E60" s="74"/>
      <c r="F60" s="67" t="s">
        <v>148</v>
      </c>
      <c r="G60" s="89" t="n">
        <v>0</v>
      </c>
      <c r="H60" s="63"/>
      <c r="I60" s="64"/>
      <c r="J60" s="65"/>
    </row>
    <row r="61" customFormat="false" ht="22.5" hidden="false" customHeight="true" outlineLevel="0" collapsed="false">
      <c r="A61" s="73"/>
      <c r="B61" s="74" t="s">
        <v>64</v>
      </c>
      <c r="C61" s="74"/>
      <c r="D61" s="74"/>
      <c r="E61" s="74"/>
      <c r="F61" s="67" t="s">
        <v>149</v>
      </c>
      <c r="G61" s="89" t="n">
        <v>0</v>
      </c>
      <c r="H61" s="63"/>
      <c r="I61" s="64"/>
      <c r="J61" s="65"/>
    </row>
    <row r="62" customFormat="false" ht="22.5" hidden="false" customHeight="true" outlineLevel="0" collapsed="false">
      <c r="A62" s="73"/>
      <c r="B62" s="74" t="s">
        <v>67</v>
      </c>
      <c r="C62" s="74"/>
      <c r="D62" s="74"/>
      <c r="E62" s="74"/>
      <c r="F62" s="67" t="s">
        <v>150</v>
      </c>
      <c r="G62" s="89" t="n">
        <v>0</v>
      </c>
      <c r="H62" s="63"/>
      <c r="I62" s="64"/>
      <c r="J62" s="65"/>
    </row>
    <row r="63" customFormat="false" ht="22.5" hidden="false" customHeight="true" outlineLevel="0" collapsed="false">
      <c r="A63" s="73"/>
      <c r="B63" s="74" t="s">
        <v>70</v>
      </c>
      <c r="C63" s="74"/>
      <c r="D63" s="74"/>
      <c r="E63" s="74"/>
      <c r="F63" s="67" t="s">
        <v>151</v>
      </c>
      <c r="G63" s="89" t="n">
        <v>0</v>
      </c>
      <c r="H63" s="63"/>
      <c r="I63" s="64"/>
      <c r="J63" s="65"/>
    </row>
    <row r="64" customFormat="false" ht="22.5" hidden="false" customHeight="true" outlineLevel="0" collapsed="false">
      <c r="A64" s="73"/>
      <c r="B64" s="74" t="s">
        <v>72</v>
      </c>
      <c r="C64" s="74"/>
      <c r="D64" s="74"/>
      <c r="E64" s="74"/>
      <c r="F64" s="67" t="s">
        <v>152</v>
      </c>
      <c r="G64" s="89" t="n">
        <v>0</v>
      </c>
      <c r="H64" s="63"/>
      <c r="I64" s="64"/>
      <c r="J64" s="65"/>
    </row>
    <row r="65" customFormat="false" ht="22.5" hidden="false" customHeight="true" outlineLevel="0" collapsed="false">
      <c r="A65" s="73"/>
      <c r="B65" s="74" t="s">
        <v>75</v>
      </c>
      <c r="C65" s="74"/>
      <c r="D65" s="74"/>
      <c r="E65" s="74"/>
      <c r="F65" s="67" t="s">
        <v>153</v>
      </c>
      <c r="G65" s="89" t="n">
        <v>0</v>
      </c>
      <c r="H65" s="63"/>
      <c r="I65" s="64"/>
      <c r="J65" s="65"/>
    </row>
    <row r="66" customFormat="false" ht="22.5" hidden="false" customHeight="true" outlineLevel="0" collapsed="false">
      <c r="A66" s="73"/>
      <c r="B66" s="74" t="s">
        <v>78</v>
      </c>
      <c r="C66" s="74"/>
      <c r="D66" s="74"/>
      <c r="E66" s="74"/>
      <c r="F66" s="67" t="s">
        <v>154</v>
      </c>
      <c r="G66" s="89" t="n">
        <v>0</v>
      </c>
      <c r="H66" s="63"/>
      <c r="I66" s="64"/>
      <c r="J66" s="65"/>
    </row>
    <row r="67" customFormat="false" ht="22.5" hidden="false" customHeight="true" outlineLevel="0" collapsed="false">
      <c r="A67" s="73"/>
      <c r="B67" s="74" t="s">
        <v>81</v>
      </c>
      <c r="C67" s="74"/>
      <c r="D67" s="74"/>
      <c r="E67" s="74"/>
      <c r="F67" s="67" t="s">
        <v>155</v>
      </c>
      <c r="G67" s="89" t="n">
        <v>0</v>
      </c>
      <c r="H67" s="63"/>
      <c r="I67" s="64"/>
      <c r="J67" s="65"/>
    </row>
    <row r="68" customFormat="false" ht="22.5" hidden="false" customHeight="true" outlineLevel="0" collapsed="false">
      <c r="A68" s="73"/>
      <c r="B68" s="74" t="s">
        <v>84</v>
      </c>
      <c r="C68" s="74"/>
      <c r="D68" s="74"/>
      <c r="E68" s="74"/>
      <c r="F68" s="67" t="s">
        <v>156</v>
      </c>
      <c r="G68" s="89" t="n">
        <v>0</v>
      </c>
      <c r="H68" s="63"/>
      <c r="I68" s="64"/>
      <c r="J68" s="65"/>
    </row>
    <row r="69" customFormat="false" ht="22.5" hidden="false" customHeight="true" outlineLevel="0" collapsed="false">
      <c r="A69" s="100" t="s">
        <v>157</v>
      </c>
      <c r="B69" s="100"/>
      <c r="C69" s="100"/>
      <c r="D69" s="100"/>
      <c r="E69" s="100"/>
      <c r="F69" s="67" t="s">
        <v>158</v>
      </c>
      <c r="G69" s="89" t="n">
        <v>0</v>
      </c>
      <c r="H69" s="63" t="s">
        <v>159</v>
      </c>
      <c r="I69" s="70" t="str">
        <f aca="false">IF($G$69&gt;$G$54,"Ř. 0317 je větší 0302","")</f>
        <v/>
      </c>
      <c r="J69" s="72"/>
    </row>
    <row r="70" customFormat="false" ht="22.5" hidden="false" customHeight="true" outlineLevel="0" collapsed="false">
      <c r="A70" s="102" t="s">
        <v>160</v>
      </c>
      <c r="B70" s="102"/>
      <c r="C70" s="102"/>
      <c r="D70" s="102"/>
      <c r="E70" s="102"/>
      <c r="F70" s="78" t="s">
        <v>161</v>
      </c>
      <c r="G70" s="103" t="n">
        <v>0</v>
      </c>
      <c r="H70" s="63" t="s">
        <v>162</v>
      </c>
      <c r="I70" s="70" t="str">
        <f aca="false">IF($G$70&gt;$G$54-$G$69,"Ř. 0318 musí být menší než rozdíl 0302 minus 0317","")</f>
        <v/>
      </c>
      <c r="J70" s="72"/>
    </row>
    <row r="71" customFormat="false" ht="15.75" hidden="false" customHeight="false" outlineLevel="0" collapsed="false">
      <c r="A71" s="2"/>
      <c r="B71" s="2"/>
      <c r="C71" s="2"/>
      <c r="D71" s="2"/>
      <c r="E71" s="2"/>
      <c r="F71" s="2"/>
      <c r="G71" s="82"/>
      <c r="H71" s="63"/>
      <c r="I71" s="64"/>
      <c r="J71" s="65"/>
    </row>
    <row r="72" customFormat="false" ht="26.25" hidden="false" customHeight="true" outlineLevel="0" collapsed="false">
      <c r="A72" s="51" t="s">
        <v>163</v>
      </c>
      <c r="B72" s="51"/>
      <c r="C72" s="51"/>
      <c r="D72" s="51"/>
      <c r="E72" s="2"/>
      <c r="F72" s="2"/>
      <c r="G72" s="82"/>
      <c r="H72" s="63"/>
      <c r="I72" s="64"/>
      <c r="J72" s="65"/>
    </row>
    <row r="73" customFormat="false" ht="15.75" hidden="false" customHeight="false" outlineLevel="0" collapsed="false">
      <c r="A73" s="83"/>
      <c r="B73" s="83"/>
      <c r="C73" s="83"/>
      <c r="D73" s="83"/>
      <c r="E73" s="83"/>
      <c r="F73" s="98" t="s">
        <v>40</v>
      </c>
      <c r="G73" s="85" t="s">
        <v>41</v>
      </c>
      <c r="H73" s="63"/>
      <c r="I73" s="64"/>
      <c r="J73" s="65"/>
    </row>
    <row r="74" customFormat="false" ht="15.75" hidden="false" customHeight="true" outlineLevel="0" collapsed="false">
      <c r="A74" s="86" t="s">
        <v>44</v>
      </c>
      <c r="B74" s="86"/>
      <c r="C74" s="86"/>
      <c r="D74" s="86"/>
      <c r="E74" s="86"/>
      <c r="F74" s="99" t="n">
        <v>1</v>
      </c>
      <c r="G74" s="88" t="n">
        <v>2</v>
      </c>
      <c r="H74" s="63"/>
      <c r="I74" s="64"/>
      <c r="J74" s="65"/>
    </row>
    <row r="75" customFormat="false" ht="23.25" hidden="false" customHeight="true" outlineLevel="0" collapsed="false">
      <c r="A75" s="73" t="s">
        <v>164</v>
      </c>
      <c r="B75" s="73"/>
      <c r="C75" s="104" t="s">
        <v>165</v>
      </c>
      <c r="D75" s="105" t="s">
        <v>166</v>
      </c>
      <c r="E75" s="105"/>
      <c r="F75" s="106" t="n">
        <v>401</v>
      </c>
      <c r="G75" s="89" t="n">
        <v>0</v>
      </c>
      <c r="H75" s="63"/>
      <c r="I75" s="70"/>
      <c r="J75" s="72"/>
    </row>
    <row r="76" customFormat="false" ht="31.5" hidden="false" customHeight="true" outlineLevel="0" collapsed="false">
      <c r="A76" s="73"/>
      <c r="B76" s="73"/>
      <c r="C76" s="104"/>
      <c r="D76" s="74" t="s">
        <v>167</v>
      </c>
      <c r="E76" s="74"/>
      <c r="F76" s="106" t="n">
        <v>402</v>
      </c>
      <c r="G76" s="89" t="n">
        <v>0</v>
      </c>
      <c r="H76" s="63" t="s">
        <v>168</v>
      </c>
      <c r="I76" s="70"/>
      <c r="J76" s="72"/>
    </row>
    <row r="77" customFormat="false" ht="23.25" hidden="false" customHeight="true" outlineLevel="0" collapsed="false">
      <c r="A77" s="73"/>
      <c r="B77" s="73"/>
      <c r="C77" s="104" t="s">
        <v>169</v>
      </c>
      <c r="D77" s="105" t="s">
        <v>166</v>
      </c>
      <c r="E77" s="105"/>
      <c r="F77" s="106" t="n">
        <v>403</v>
      </c>
      <c r="G77" s="89" t="n">
        <v>0</v>
      </c>
      <c r="H77" s="63"/>
      <c r="I77" s="70"/>
      <c r="J77" s="72"/>
    </row>
    <row r="78" customFormat="false" ht="35.25" hidden="false" customHeight="true" outlineLevel="0" collapsed="false">
      <c r="A78" s="73"/>
      <c r="B78" s="73"/>
      <c r="C78" s="104"/>
      <c r="D78" s="107" t="s">
        <v>167</v>
      </c>
      <c r="E78" s="107"/>
      <c r="F78" s="108" t="n">
        <v>404</v>
      </c>
      <c r="G78" s="89" t="n">
        <v>0</v>
      </c>
      <c r="H78" s="63" t="s">
        <v>170</v>
      </c>
      <c r="I78" s="70"/>
      <c r="J78" s="72"/>
    </row>
    <row r="79" customFormat="false" ht="23.25" hidden="false" customHeight="true" outlineLevel="0" collapsed="false">
      <c r="A79" s="73" t="s">
        <v>171</v>
      </c>
      <c r="B79" s="73"/>
      <c r="C79" s="104" t="s">
        <v>172</v>
      </c>
      <c r="D79" s="105" t="s">
        <v>166</v>
      </c>
      <c r="E79" s="105"/>
      <c r="F79" s="106" t="n">
        <v>405</v>
      </c>
      <c r="G79" s="89" t="n">
        <v>0</v>
      </c>
      <c r="H79" s="63"/>
      <c r="I79" s="70"/>
      <c r="J79" s="72"/>
    </row>
    <row r="80" customFormat="false" ht="31.5" hidden="false" customHeight="true" outlineLevel="0" collapsed="false">
      <c r="A80" s="73"/>
      <c r="B80" s="73"/>
      <c r="C80" s="104"/>
      <c r="D80" s="74" t="s">
        <v>167</v>
      </c>
      <c r="E80" s="74"/>
      <c r="F80" s="106" t="n">
        <v>406</v>
      </c>
      <c r="G80" s="89" t="n">
        <v>0</v>
      </c>
      <c r="H80" s="63" t="s">
        <v>173</v>
      </c>
      <c r="I80" s="70"/>
      <c r="J80" s="72"/>
    </row>
    <row r="81" customFormat="false" ht="23.25" hidden="false" customHeight="true" outlineLevel="0" collapsed="false">
      <c r="A81" s="73"/>
      <c r="B81" s="73"/>
      <c r="C81" s="104" t="s">
        <v>174</v>
      </c>
      <c r="D81" s="105" t="s">
        <v>166</v>
      </c>
      <c r="E81" s="105"/>
      <c r="F81" s="106" t="n">
        <v>407</v>
      </c>
      <c r="G81" s="89" t="n">
        <v>0</v>
      </c>
      <c r="H81" s="63"/>
      <c r="I81" s="70"/>
      <c r="J81" s="72"/>
    </row>
    <row r="82" customFormat="false" ht="31.5" hidden="false" customHeight="true" outlineLevel="0" collapsed="false">
      <c r="A82" s="73"/>
      <c r="B82" s="73"/>
      <c r="C82" s="104"/>
      <c r="D82" s="74" t="s">
        <v>167</v>
      </c>
      <c r="E82" s="74"/>
      <c r="F82" s="106" t="n">
        <v>408</v>
      </c>
      <c r="G82" s="89" t="n">
        <v>0</v>
      </c>
      <c r="H82" s="63" t="s">
        <v>175</v>
      </c>
      <c r="I82" s="70"/>
      <c r="J82" s="72"/>
    </row>
    <row r="83" customFormat="false" ht="30" hidden="false" customHeight="true" outlineLevel="0" collapsed="false">
      <c r="A83" s="60" t="s">
        <v>176</v>
      </c>
      <c r="B83" s="60"/>
      <c r="C83" s="74" t="s">
        <v>177</v>
      </c>
      <c r="D83" s="74"/>
      <c r="E83" s="105" t="s">
        <v>178</v>
      </c>
      <c r="F83" s="106" t="n">
        <v>409</v>
      </c>
      <c r="G83" s="89" t="n">
        <v>0</v>
      </c>
      <c r="H83" s="63"/>
      <c r="I83" s="64"/>
      <c r="J83" s="65"/>
    </row>
    <row r="84" customFormat="false" ht="30" hidden="false" customHeight="true" outlineLevel="0" collapsed="false">
      <c r="A84" s="60"/>
      <c r="B84" s="60"/>
      <c r="C84" s="74" t="s">
        <v>179</v>
      </c>
      <c r="D84" s="74"/>
      <c r="E84" s="105" t="s">
        <v>178</v>
      </c>
      <c r="F84" s="106" t="n">
        <v>410</v>
      </c>
      <c r="G84" s="89" t="n">
        <v>0</v>
      </c>
      <c r="H84" s="63"/>
      <c r="I84" s="64"/>
      <c r="J84" s="65"/>
    </row>
    <row r="85" customFormat="false" ht="30.6" hidden="false" customHeight="true" outlineLevel="0" collapsed="false">
      <c r="A85" s="23" t="s">
        <v>180</v>
      </c>
      <c r="B85" s="23"/>
      <c r="C85" s="23"/>
      <c r="D85" s="23"/>
      <c r="E85" s="23"/>
      <c r="F85" s="106" t="n">
        <v>411</v>
      </c>
      <c r="G85" s="89" t="n">
        <v>0</v>
      </c>
      <c r="H85" s="63"/>
      <c r="I85" s="64"/>
      <c r="J85" s="65"/>
    </row>
    <row r="86" customFormat="false" ht="30" hidden="false" customHeight="true" outlineLevel="0" collapsed="false">
      <c r="A86" s="23" t="s">
        <v>181</v>
      </c>
      <c r="B86" s="23"/>
      <c r="C86" s="23"/>
      <c r="D86" s="23"/>
      <c r="E86" s="23"/>
      <c r="F86" s="106" t="n">
        <v>412</v>
      </c>
      <c r="G86" s="89" t="n">
        <v>0</v>
      </c>
      <c r="H86" s="63" t="s">
        <v>182</v>
      </c>
      <c r="I86" s="70"/>
      <c r="J86" s="72"/>
    </row>
    <row r="87" customFormat="false" ht="36" hidden="false" customHeight="true" outlineLevel="0" collapsed="false">
      <c r="A87" s="23" t="s">
        <v>183</v>
      </c>
      <c r="B87" s="23"/>
      <c r="C87" s="23"/>
      <c r="D87" s="23"/>
      <c r="E87" s="23"/>
      <c r="F87" s="106" t="n">
        <v>413</v>
      </c>
      <c r="G87" s="89" t="n">
        <v>0</v>
      </c>
      <c r="H87" s="63" t="s">
        <v>184</v>
      </c>
      <c r="I87" s="70" t="str">
        <f aca="false">IF(FLOOR(G87/8,1)&lt;$G$88,"Počet hodin neodpovídá ř. 0414*8 hod.","")</f>
        <v/>
      </c>
      <c r="J87" s="65"/>
    </row>
    <row r="88" customFormat="false" ht="30" hidden="false" customHeight="true" outlineLevel="0" collapsed="false">
      <c r="A88" s="23" t="s">
        <v>185</v>
      </c>
      <c r="B88" s="23"/>
      <c r="C88" s="23"/>
      <c r="D88" s="23"/>
      <c r="E88" s="23"/>
      <c r="F88" s="106" t="n">
        <v>414</v>
      </c>
      <c r="G88" s="89" t="n">
        <v>0</v>
      </c>
      <c r="H88" s="63" t="s">
        <v>186</v>
      </c>
      <c r="I88" s="109"/>
      <c r="J88" s="72"/>
    </row>
    <row r="89" customFormat="false" ht="30" hidden="false" customHeight="true" outlineLevel="0" collapsed="false">
      <c r="A89" s="23" t="s">
        <v>187</v>
      </c>
      <c r="B89" s="23"/>
      <c r="C89" s="23"/>
      <c r="D89" s="23"/>
      <c r="E89" s="23"/>
      <c r="F89" s="106" t="n">
        <v>415</v>
      </c>
      <c r="G89" s="89" t="n">
        <v>0</v>
      </c>
      <c r="H89" s="63" t="s">
        <v>188</v>
      </c>
      <c r="I89" s="70" t="str">
        <f aca="false">IF($G$45&gt;0,IF($G$89=0,"Vyplňte počet akcí",""),"")</f>
        <v/>
      </c>
      <c r="J89" s="110"/>
    </row>
    <row r="90" customFormat="false" ht="30" hidden="false" customHeight="true" outlineLevel="0" collapsed="false">
      <c r="A90" s="23" t="s">
        <v>189</v>
      </c>
      <c r="B90" s="23"/>
      <c r="C90" s="23"/>
      <c r="D90" s="23"/>
      <c r="E90" s="23"/>
      <c r="F90" s="106" t="n">
        <v>416</v>
      </c>
      <c r="G90" s="89" t="n">
        <v>0</v>
      </c>
      <c r="H90" s="63" t="s">
        <v>190</v>
      </c>
      <c r="I90" s="70" t="str">
        <f aca="false">IF($G$124&gt;0,IF($G$90=0,"Vyplněny online návštěvy v 0515",""),"")</f>
        <v/>
      </c>
      <c r="J90" s="110"/>
    </row>
    <row r="91" customFormat="false" ht="25.5" hidden="false" customHeight="true" outlineLevel="0" collapsed="false">
      <c r="A91" s="21" t="s">
        <v>191</v>
      </c>
      <c r="B91" s="21"/>
      <c r="C91" s="21"/>
      <c r="D91" s="21"/>
      <c r="E91" s="21"/>
      <c r="F91" s="106" t="n">
        <v>417</v>
      </c>
      <c r="G91" s="89" t="n">
        <v>0</v>
      </c>
      <c r="H91" s="63" t="s">
        <v>192</v>
      </c>
      <c r="I91" s="70" t="str">
        <f aca="false">IF($G$46&gt;0,IF($G$91=0,"Vyplňte počet akcí",""),"")</f>
        <v/>
      </c>
      <c r="J91" s="110"/>
    </row>
    <row r="92" customFormat="false" ht="30" hidden="false" customHeight="true" outlineLevel="0" collapsed="false">
      <c r="A92" s="23" t="s">
        <v>193</v>
      </c>
      <c r="B92" s="23"/>
      <c r="C92" s="23"/>
      <c r="D92" s="23"/>
      <c r="E92" s="23"/>
      <c r="F92" s="106" t="n">
        <v>418</v>
      </c>
      <c r="G92" s="89" t="n">
        <v>0</v>
      </c>
      <c r="H92" s="63" t="s">
        <v>194</v>
      </c>
      <c r="I92" s="70" t="str">
        <f aca="false">IF($G$125&gt;0,IF($G$92=0,"Vyplněny online návštěvy v 0516",""),"")</f>
        <v/>
      </c>
      <c r="J92" s="110"/>
    </row>
    <row r="93" customFormat="false" ht="30" hidden="false" customHeight="true" outlineLevel="0" collapsed="false">
      <c r="A93" s="23" t="s">
        <v>195</v>
      </c>
      <c r="B93" s="23"/>
      <c r="C93" s="23"/>
      <c r="D93" s="23"/>
      <c r="E93" s="23"/>
      <c r="F93" s="106" t="n">
        <v>419</v>
      </c>
      <c r="G93" s="89" t="n">
        <v>0</v>
      </c>
      <c r="H93" s="63" t="s">
        <v>196</v>
      </c>
      <c r="I93" s="70" t="str">
        <f aca="false">IF($G$93&gt;$G$91,"Ř. 0419 je větší 0417","")</f>
        <v/>
      </c>
      <c r="J93" s="72"/>
    </row>
    <row r="94" customFormat="false" ht="22.5" hidden="false" customHeight="true" outlineLevel="0" collapsed="false">
      <c r="A94" s="21" t="s">
        <v>197</v>
      </c>
      <c r="B94" s="21"/>
      <c r="C94" s="21"/>
      <c r="D94" s="21"/>
      <c r="E94" s="21"/>
      <c r="F94" s="106" t="n">
        <v>420</v>
      </c>
      <c r="G94" s="89" t="n">
        <v>0</v>
      </c>
      <c r="H94" s="63" t="s">
        <v>198</v>
      </c>
      <c r="I94" s="70" t="str">
        <f aca="false">IF($G$47&gt;0,IF($G$94=0,"Vyplňte počet akcí",""),"")</f>
        <v/>
      </c>
      <c r="J94" s="110"/>
    </row>
    <row r="95" customFormat="false" ht="30" hidden="false" customHeight="true" outlineLevel="0" collapsed="false">
      <c r="A95" s="23" t="s">
        <v>199</v>
      </c>
      <c r="B95" s="23"/>
      <c r="C95" s="23"/>
      <c r="D95" s="23"/>
      <c r="E95" s="23"/>
      <c r="F95" s="106" t="n">
        <v>421</v>
      </c>
      <c r="G95" s="89" t="n">
        <v>0</v>
      </c>
      <c r="H95" s="63"/>
      <c r="I95" s="64"/>
      <c r="J95" s="65"/>
    </row>
    <row r="96" customFormat="false" ht="22.5" hidden="false" customHeight="true" outlineLevel="0" collapsed="false">
      <c r="A96" s="21" t="s">
        <v>200</v>
      </c>
      <c r="B96" s="21"/>
      <c r="C96" s="21"/>
      <c r="D96" s="21"/>
      <c r="E96" s="21"/>
      <c r="F96" s="106" t="n">
        <v>422</v>
      </c>
      <c r="G96" s="89" t="n">
        <v>0</v>
      </c>
      <c r="H96" s="63"/>
      <c r="I96" s="70" t="str">
        <f aca="false">IF($G$96&gt;0,IF($G$95=0,"Chybí tituly v ř. 0421",""),"")</f>
        <v/>
      </c>
      <c r="J96" s="72"/>
    </row>
    <row r="97" customFormat="false" ht="30" hidden="false" customHeight="true" outlineLevel="0" collapsed="false">
      <c r="A97" s="23" t="s">
        <v>201</v>
      </c>
      <c r="B97" s="23"/>
      <c r="C97" s="23"/>
      <c r="D97" s="23"/>
      <c r="E97" s="23"/>
      <c r="F97" s="106" t="n">
        <v>423</v>
      </c>
      <c r="G97" s="89" t="n">
        <v>0</v>
      </c>
      <c r="H97" s="63"/>
      <c r="I97" s="111"/>
      <c r="J97" s="72"/>
    </row>
    <row r="98" customFormat="false" ht="22.5" hidden="false" customHeight="true" outlineLevel="0" collapsed="false">
      <c r="A98" s="21" t="s">
        <v>200</v>
      </c>
      <c r="B98" s="21"/>
      <c r="C98" s="21"/>
      <c r="D98" s="21"/>
      <c r="E98" s="21"/>
      <c r="F98" s="106" t="n">
        <v>424</v>
      </c>
      <c r="G98" s="89" t="n">
        <v>0</v>
      </c>
      <c r="H98" s="63"/>
      <c r="I98" s="70" t="str">
        <f aca="false">IF($G$98&gt;0,IF($G$97=0,"Chybí tituly v ř. 0423",""),"")</f>
        <v/>
      </c>
      <c r="J98" s="72"/>
    </row>
    <row r="99" customFormat="false" ht="30" hidden="false" customHeight="true" outlineLevel="0" collapsed="false">
      <c r="A99" s="23" t="s">
        <v>202</v>
      </c>
      <c r="B99" s="23"/>
      <c r="C99" s="23"/>
      <c r="D99" s="23"/>
      <c r="E99" s="23"/>
      <c r="F99" s="106" t="n">
        <v>425</v>
      </c>
      <c r="G99" s="89" t="n">
        <v>0</v>
      </c>
      <c r="H99" s="63"/>
      <c r="I99" s="64"/>
      <c r="J99" s="65"/>
    </row>
    <row r="100" customFormat="false" ht="22.5" hidden="false" customHeight="true" outlineLevel="0" collapsed="false">
      <c r="A100" s="21" t="s">
        <v>203</v>
      </c>
      <c r="B100" s="21"/>
      <c r="C100" s="21"/>
      <c r="D100" s="21"/>
      <c r="E100" s="21"/>
      <c r="F100" s="106" t="n">
        <v>426</v>
      </c>
      <c r="G100" s="89" t="n">
        <v>0</v>
      </c>
      <c r="H100" s="63"/>
      <c r="I100" s="64"/>
      <c r="J100" s="65"/>
    </row>
    <row r="101" customFormat="false" ht="22.5" hidden="false" customHeight="true" outlineLevel="0" collapsed="false">
      <c r="A101" s="21" t="s">
        <v>204</v>
      </c>
      <c r="B101" s="21"/>
      <c r="C101" s="21"/>
      <c r="D101" s="21"/>
      <c r="E101" s="21"/>
      <c r="F101" s="106" t="n">
        <v>427</v>
      </c>
      <c r="G101" s="89" t="n">
        <v>0</v>
      </c>
      <c r="H101" s="63"/>
      <c r="I101" s="64"/>
      <c r="J101" s="65"/>
    </row>
    <row r="102" customFormat="false" ht="22.5" hidden="false" customHeight="true" outlineLevel="0" collapsed="false">
      <c r="A102" s="21" t="s">
        <v>205</v>
      </c>
      <c r="B102" s="21"/>
      <c r="C102" s="21"/>
      <c r="D102" s="21"/>
      <c r="E102" s="21"/>
      <c r="F102" s="106" t="n">
        <v>428</v>
      </c>
      <c r="G102" s="89" t="n">
        <v>0</v>
      </c>
      <c r="H102" s="63"/>
      <c r="I102" s="64"/>
      <c r="J102" s="65"/>
    </row>
    <row r="103" customFormat="false" ht="22.5" hidden="false" customHeight="true" outlineLevel="0" collapsed="false">
      <c r="A103" s="21" t="s">
        <v>206</v>
      </c>
      <c r="B103" s="21"/>
      <c r="C103" s="21"/>
      <c r="D103" s="21"/>
      <c r="E103" s="21"/>
      <c r="F103" s="106" t="n">
        <v>429</v>
      </c>
      <c r="G103" s="89" t="n">
        <v>0</v>
      </c>
      <c r="H103" s="63" t="s">
        <v>207</v>
      </c>
      <c r="I103" s="64"/>
      <c r="J103" s="65"/>
    </row>
    <row r="104" customFormat="false" ht="22.5" hidden="false" customHeight="true" outlineLevel="0" collapsed="false">
      <c r="A104" s="21" t="s">
        <v>208</v>
      </c>
      <c r="B104" s="21"/>
      <c r="C104" s="21"/>
      <c r="D104" s="21"/>
      <c r="E104" s="21"/>
      <c r="F104" s="106" t="n">
        <v>430</v>
      </c>
      <c r="G104" s="89" t="n">
        <v>0</v>
      </c>
      <c r="H104" s="63" t="s">
        <v>209</v>
      </c>
      <c r="I104" s="64"/>
      <c r="J104" s="65"/>
    </row>
    <row r="105" customFormat="false" ht="22.5" hidden="false" customHeight="true" outlineLevel="0" collapsed="false">
      <c r="A105" s="25" t="s">
        <v>210</v>
      </c>
      <c r="B105" s="25"/>
      <c r="C105" s="25"/>
      <c r="D105" s="25"/>
      <c r="E105" s="25"/>
      <c r="F105" s="112" t="n">
        <v>431</v>
      </c>
      <c r="G105" s="103" t="n">
        <v>0</v>
      </c>
      <c r="H105" s="63"/>
      <c r="I105" s="64"/>
      <c r="J105" s="65"/>
    </row>
    <row r="106" customFormat="false" ht="15.75" hidden="false" customHeight="false" outlineLevel="0" collapsed="false">
      <c r="A106" s="2"/>
      <c r="B106" s="2"/>
      <c r="C106" s="2"/>
      <c r="D106" s="2"/>
      <c r="E106" s="2"/>
      <c r="F106" s="2"/>
      <c r="G106" s="82"/>
      <c r="H106" s="63"/>
      <c r="I106" s="64"/>
      <c r="J106" s="65"/>
    </row>
    <row r="107" customFormat="false" ht="26.25" hidden="false" customHeight="true" outlineLevel="0" collapsed="false">
      <c r="A107" s="51" t="s">
        <v>211</v>
      </c>
      <c r="B107" s="2"/>
      <c r="C107" s="2"/>
      <c r="D107" s="2"/>
      <c r="E107" s="2"/>
      <c r="F107" s="2"/>
      <c r="G107" s="82"/>
      <c r="H107" s="63"/>
      <c r="I107" s="64"/>
      <c r="J107" s="65"/>
    </row>
    <row r="108" customFormat="false" ht="15.75" hidden="false" customHeight="false" outlineLevel="0" collapsed="false">
      <c r="A108" s="83"/>
      <c r="B108" s="83"/>
      <c r="C108" s="83"/>
      <c r="D108" s="83"/>
      <c r="E108" s="83"/>
      <c r="F108" s="98" t="s">
        <v>40</v>
      </c>
      <c r="G108" s="85" t="s">
        <v>41</v>
      </c>
      <c r="H108" s="63"/>
      <c r="I108" s="64"/>
      <c r="J108" s="65"/>
    </row>
    <row r="109" customFormat="false" ht="15.75" hidden="false" customHeight="true" outlineLevel="0" collapsed="false">
      <c r="A109" s="86" t="s">
        <v>44</v>
      </c>
      <c r="B109" s="86"/>
      <c r="C109" s="86"/>
      <c r="D109" s="86"/>
      <c r="E109" s="86"/>
      <c r="F109" s="99" t="n">
        <v>1</v>
      </c>
      <c r="G109" s="88" t="n">
        <v>2</v>
      </c>
      <c r="H109" s="63"/>
      <c r="I109" s="64"/>
      <c r="J109" s="65"/>
    </row>
    <row r="110" customFormat="false" ht="24.75" hidden="false" customHeight="true" outlineLevel="0" collapsed="false">
      <c r="A110" s="21" t="s">
        <v>212</v>
      </c>
      <c r="B110" s="21"/>
      <c r="C110" s="21"/>
      <c r="D110" s="21"/>
      <c r="E110" s="21"/>
      <c r="F110" s="106" t="n">
        <v>501</v>
      </c>
      <c r="G110" s="89" t="n">
        <v>0</v>
      </c>
      <c r="H110" s="63" t="s">
        <v>213</v>
      </c>
      <c r="I110" s="70" t="str">
        <f aca="false">IF(G112&gt;0,IF(G110=0,"Chybí webová stránka.",""),"")</f>
        <v/>
      </c>
      <c r="J110" s="72"/>
    </row>
    <row r="111" customFormat="false" ht="22.5" hidden="false" customHeight="true" outlineLevel="0" collapsed="false">
      <c r="A111" s="21" t="s">
        <v>214</v>
      </c>
      <c r="B111" s="21"/>
      <c r="C111" s="21"/>
      <c r="D111" s="21"/>
      <c r="E111" s="21"/>
      <c r="F111" s="106" t="n">
        <v>502</v>
      </c>
      <c r="G111" s="89" t="n">
        <v>0</v>
      </c>
      <c r="H111" s="63" t="s">
        <v>215</v>
      </c>
      <c r="I111" s="64" t="str">
        <f aca="false">IF((G113+G114)&gt;0,IF(G111=0,"Chybí elektronický katalog.",""),"")</f>
        <v/>
      </c>
      <c r="J111" s="65"/>
    </row>
    <row r="112" customFormat="false" ht="30" hidden="false" customHeight="true" outlineLevel="0" collapsed="false">
      <c r="A112" s="23" t="s">
        <v>216</v>
      </c>
      <c r="B112" s="23"/>
      <c r="C112" s="23"/>
      <c r="D112" s="23"/>
      <c r="E112" s="23"/>
      <c r="F112" s="106" t="n">
        <v>503</v>
      </c>
      <c r="G112" s="89" t="n">
        <v>0</v>
      </c>
      <c r="H112" s="63"/>
      <c r="I112" s="64"/>
      <c r="J112" s="65"/>
    </row>
    <row r="113" customFormat="false" ht="22.5" hidden="false" customHeight="true" outlineLevel="0" collapsed="false">
      <c r="A113" s="21" t="s">
        <v>217</v>
      </c>
      <c r="B113" s="21"/>
      <c r="C113" s="21"/>
      <c r="D113" s="21"/>
      <c r="E113" s="21"/>
      <c r="F113" s="108" t="n">
        <v>504</v>
      </c>
      <c r="G113" s="89" t="n">
        <v>0</v>
      </c>
      <c r="H113" s="63"/>
      <c r="I113" s="64"/>
      <c r="J113" s="65"/>
    </row>
    <row r="114" customFormat="false" ht="30" hidden="false" customHeight="true" outlineLevel="0" collapsed="false">
      <c r="A114" s="23" t="s">
        <v>218</v>
      </c>
      <c r="B114" s="23"/>
      <c r="C114" s="23"/>
      <c r="D114" s="23"/>
      <c r="E114" s="23"/>
      <c r="F114" s="106" t="n">
        <v>505</v>
      </c>
      <c r="G114" s="89" t="n">
        <v>0</v>
      </c>
      <c r="H114" s="63" t="s">
        <v>219</v>
      </c>
      <c r="I114" s="64"/>
      <c r="J114" s="65"/>
    </row>
    <row r="115" customFormat="false" ht="30" hidden="false" customHeight="true" outlineLevel="0" collapsed="false">
      <c r="A115" s="23" t="s">
        <v>220</v>
      </c>
      <c r="B115" s="23"/>
      <c r="C115" s="23"/>
      <c r="D115" s="23"/>
      <c r="E115" s="23"/>
      <c r="F115" s="106" t="n">
        <v>506</v>
      </c>
      <c r="G115" s="89" t="n">
        <v>0</v>
      </c>
      <c r="H115" s="63"/>
      <c r="I115" s="64"/>
      <c r="J115" s="65"/>
    </row>
    <row r="116" customFormat="false" ht="30" hidden="false" customHeight="true" outlineLevel="0" collapsed="false">
      <c r="A116" s="23" t="s">
        <v>221</v>
      </c>
      <c r="B116" s="23"/>
      <c r="C116" s="23"/>
      <c r="D116" s="23"/>
      <c r="E116" s="23"/>
      <c r="F116" s="106" t="n">
        <v>507</v>
      </c>
      <c r="G116" s="89" t="n">
        <v>0</v>
      </c>
      <c r="H116" s="63" t="s">
        <v>219</v>
      </c>
      <c r="I116" s="64"/>
      <c r="J116" s="65"/>
    </row>
    <row r="117" customFormat="false" ht="22.5" hidden="false" customHeight="true" outlineLevel="0" collapsed="false">
      <c r="A117" s="21" t="s">
        <v>222</v>
      </c>
      <c r="B117" s="21"/>
      <c r="C117" s="21"/>
      <c r="D117" s="21"/>
      <c r="E117" s="21"/>
      <c r="F117" s="106" t="n">
        <v>508</v>
      </c>
      <c r="G117" s="89" t="n">
        <v>0</v>
      </c>
      <c r="H117" s="63" t="s">
        <v>223</v>
      </c>
      <c r="I117" s="64"/>
      <c r="J117" s="65"/>
    </row>
    <row r="118" customFormat="false" ht="22.5" hidden="false" customHeight="true" outlineLevel="0" collapsed="false">
      <c r="A118" s="21" t="s">
        <v>224</v>
      </c>
      <c r="B118" s="21"/>
      <c r="C118" s="21"/>
      <c r="D118" s="21"/>
      <c r="E118" s="21"/>
      <c r="F118" s="106" t="n">
        <v>509</v>
      </c>
      <c r="G118" s="89" t="n">
        <v>0</v>
      </c>
      <c r="H118" s="63" t="s">
        <v>225</v>
      </c>
      <c r="I118" s="64"/>
      <c r="J118" s="65"/>
    </row>
    <row r="119" customFormat="false" ht="30" hidden="false" customHeight="true" outlineLevel="0" collapsed="false">
      <c r="A119" s="23" t="s">
        <v>226</v>
      </c>
      <c r="B119" s="23"/>
      <c r="C119" s="23"/>
      <c r="D119" s="23"/>
      <c r="E119" s="23"/>
      <c r="F119" s="106" t="n">
        <v>510</v>
      </c>
      <c r="G119" s="89" t="n">
        <v>0</v>
      </c>
      <c r="H119" s="63"/>
      <c r="I119" s="64"/>
      <c r="J119" s="65"/>
    </row>
    <row r="120" customFormat="false" ht="30" hidden="false" customHeight="true" outlineLevel="0" collapsed="false">
      <c r="A120" s="23" t="s">
        <v>227</v>
      </c>
      <c r="B120" s="23"/>
      <c r="C120" s="23"/>
      <c r="D120" s="23"/>
      <c r="E120" s="23"/>
      <c r="F120" s="106" t="n">
        <v>511</v>
      </c>
      <c r="G120" s="89" t="n">
        <v>0</v>
      </c>
      <c r="H120" s="63" t="s">
        <v>219</v>
      </c>
      <c r="I120" s="64"/>
      <c r="J120" s="65"/>
    </row>
    <row r="121" customFormat="false" ht="22.5" hidden="false" customHeight="true" outlineLevel="0" collapsed="false">
      <c r="A121" s="21" t="s">
        <v>228</v>
      </c>
      <c r="B121" s="21"/>
      <c r="C121" s="21"/>
      <c r="D121" s="21"/>
      <c r="E121" s="21"/>
      <c r="F121" s="106" t="n">
        <v>512</v>
      </c>
      <c r="G121" s="89" t="n">
        <v>0</v>
      </c>
      <c r="H121" s="63"/>
      <c r="I121" s="64"/>
      <c r="J121" s="65"/>
    </row>
    <row r="122" customFormat="false" ht="22.5" hidden="false" customHeight="true" outlineLevel="0" collapsed="false">
      <c r="A122" s="21" t="s">
        <v>229</v>
      </c>
      <c r="B122" s="21"/>
      <c r="C122" s="21"/>
      <c r="D122" s="21"/>
      <c r="E122" s="21"/>
      <c r="F122" s="106" t="n">
        <v>513</v>
      </c>
      <c r="G122" s="89" t="n">
        <v>0</v>
      </c>
      <c r="H122" s="63"/>
      <c r="I122" s="64"/>
      <c r="J122" s="65"/>
    </row>
    <row r="123" customFormat="false" ht="22.5" hidden="false" customHeight="true" outlineLevel="0" collapsed="false">
      <c r="A123" s="21" t="s">
        <v>230</v>
      </c>
      <c r="B123" s="21"/>
      <c r="C123" s="21"/>
      <c r="D123" s="21"/>
      <c r="E123" s="21"/>
      <c r="F123" s="106" t="n">
        <v>514</v>
      </c>
      <c r="G123" s="89" t="n">
        <v>0</v>
      </c>
      <c r="H123" s="63"/>
      <c r="I123" s="64"/>
      <c r="J123" s="65"/>
    </row>
    <row r="124" customFormat="false" ht="30" hidden="false" customHeight="true" outlineLevel="0" collapsed="false">
      <c r="A124" s="23" t="s">
        <v>231</v>
      </c>
      <c r="B124" s="23"/>
      <c r="C124" s="23"/>
      <c r="D124" s="23"/>
      <c r="E124" s="23"/>
      <c r="F124" s="106" t="n">
        <v>515</v>
      </c>
      <c r="G124" s="89" t="n">
        <v>0</v>
      </c>
      <c r="H124" s="63" t="s">
        <v>219</v>
      </c>
      <c r="I124" s="70"/>
      <c r="J124" s="72"/>
    </row>
    <row r="125" customFormat="false" ht="22.5" hidden="false" customHeight="true" outlineLevel="0" collapsed="false">
      <c r="A125" s="25" t="s">
        <v>232</v>
      </c>
      <c r="B125" s="25"/>
      <c r="C125" s="25"/>
      <c r="D125" s="25"/>
      <c r="E125" s="25"/>
      <c r="F125" s="112" t="n">
        <v>516</v>
      </c>
      <c r="G125" s="103" t="n">
        <v>0</v>
      </c>
      <c r="H125" s="63" t="s">
        <v>219</v>
      </c>
      <c r="I125" s="64"/>
      <c r="J125" s="65"/>
    </row>
    <row r="126" customFormat="false" ht="15.75" hidden="false" customHeight="false" outlineLevel="0" collapsed="false">
      <c r="A126" s="2"/>
      <c r="B126" s="2"/>
      <c r="C126" s="2"/>
      <c r="D126" s="2"/>
      <c r="E126" s="2"/>
      <c r="F126" s="2"/>
      <c r="G126" s="82"/>
      <c r="H126" s="63"/>
      <c r="I126" s="64"/>
      <c r="J126" s="65"/>
    </row>
    <row r="127" customFormat="false" ht="26.25" hidden="false" customHeight="true" outlineLevel="0" collapsed="false">
      <c r="A127" s="51" t="s">
        <v>233</v>
      </c>
      <c r="B127" s="2"/>
      <c r="C127" s="2"/>
      <c r="D127" s="2"/>
      <c r="E127" s="2"/>
      <c r="F127" s="2"/>
      <c r="G127" s="82"/>
      <c r="H127" s="63"/>
      <c r="I127" s="64"/>
      <c r="J127" s="65"/>
    </row>
    <row r="128" customFormat="false" ht="15.75" hidden="false" customHeight="false" outlineLevel="0" collapsed="false">
      <c r="A128" s="83"/>
      <c r="B128" s="83"/>
      <c r="C128" s="83"/>
      <c r="D128" s="83"/>
      <c r="E128" s="83"/>
      <c r="F128" s="98" t="s">
        <v>40</v>
      </c>
      <c r="G128" s="85" t="s">
        <v>41</v>
      </c>
      <c r="H128" s="63"/>
      <c r="I128" s="64"/>
      <c r="J128" s="65"/>
    </row>
    <row r="129" customFormat="false" ht="15.75" hidden="false" customHeight="true" outlineLevel="0" collapsed="false">
      <c r="A129" s="86" t="s">
        <v>44</v>
      </c>
      <c r="B129" s="86"/>
      <c r="C129" s="86"/>
      <c r="D129" s="86"/>
      <c r="E129" s="86"/>
      <c r="F129" s="99" t="n">
        <v>1</v>
      </c>
      <c r="G129" s="88" t="n">
        <v>2</v>
      </c>
      <c r="H129" s="63"/>
      <c r="I129" s="64"/>
      <c r="J129" s="65"/>
    </row>
    <row r="130" customFormat="false" ht="23.25" hidden="false" customHeight="true" outlineLevel="0" collapsed="false">
      <c r="A130" s="21" t="s">
        <v>234</v>
      </c>
      <c r="B130" s="21"/>
      <c r="C130" s="21"/>
      <c r="D130" s="21"/>
      <c r="E130" s="21"/>
      <c r="F130" s="106" t="n">
        <v>601</v>
      </c>
      <c r="G130" s="113" t="n">
        <f aca="false">SUM(G131:G137)</f>
        <v>0</v>
      </c>
      <c r="H130" s="63" t="s">
        <v>235</v>
      </c>
      <c r="I130" s="64"/>
      <c r="J130" s="65"/>
    </row>
    <row r="131" customFormat="false" ht="23.25" hidden="false" customHeight="true" outlineLevel="0" collapsed="false">
      <c r="A131" s="114" t="s">
        <v>236</v>
      </c>
      <c r="B131" s="115" t="s">
        <v>237</v>
      </c>
      <c r="C131" s="105" t="s">
        <v>238</v>
      </c>
      <c r="D131" s="105"/>
      <c r="E131" s="105"/>
      <c r="F131" s="106" t="n">
        <v>602</v>
      </c>
      <c r="G131" s="116" t="n">
        <v>0</v>
      </c>
      <c r="H131" s="63"/>
      <c r="I131" s="64"/>
      <c r="J131" s="65"/>
    </row>
    <row r="132" customFormat="false" ht="23.25" hidden="false" customHeight="true" outlineLevel="0" collapsed="false">
      <c r="A132" s="114"/>
      <c r="B132" s="115"/>
      <c r="C132" s="105" t="s">
        <v>239</v>
      </c>
      <c r="D132" s="105"/>
      <c r="E132" s="105"/>
      <c r="F132" s="106" t="n">
        <v>603</v>
      </c>
      <c r="G132" s="116" t="n">
        <v>0</v>
      </c>
      <c r="H132" s="63"/>
      <c r="I132" s="64"/>
      <c r="J132" s="65"/>
    </row>
    <row r="133" customFormat="false" ht="23.25" hidden="false" customHeight="true" outlineLevel="0" collapsed="false">
      <c r="A133" s="114"/>
      <c r="B133" s="115"/>
      <c r="C133" s="105" t="s">
        <v>240</v>
      </c>
      <c r="D133" s="105"/>
      <c r="E133" s="105"/>
      <c r="F133" s="117" t="n">
        <v>604</v>
      </c>
      <c r="G133" s="116" t="n">
        <v>0</v>
      </c>
      <c r="H133" s="63"/>
      <c r="I133" s="64"/>
      <c r="J133" s="65"/>
    </row>
    <row r="134" customFormat="false" ht="23.25" hidden="false" customHeight="true" outlineLevel="0" collapsed="false">
      <c r="A134" s="114"/>
      <c r="B134" s="115"/>
      <c r="C134" s="105" t="s">
        <v>241</v>
      </c>
      <c r="D134" s="105"/>
      <c r="E134" s="105"/>
      <c r="F134" s="106" t="n">
        <v>605</v>
      </c>
      <c r="G134" s="116" t="n">
        <v>0</v>
      </c>
      <c r="H134" s="63"/>
      <c r="I134" s="64"/>
      <c r="J134" s="65"/>
    </row>
    <row r="135" customFormat="false" ht="23.25" hidden="false" customHeight="true" outlineLevel="0" collapsed="false">
      <c r="A135" s="114"/>
      <c r="B135" s="115"/>
      <c r="C135" s="105" t="s">
        <v>242</v>
      </c>
      <c r="D135" s="105"/>
      <c r="E135" s="105"/>
      <c r="F135" s="106" t="n">
        <v>606</v>
      </c>
      <c r="G135" s="116" t="n">
        <v>0</v>
      </c>
      <c r="H135" s="63"/>
      <c r="I135" s="64"/>
      <c r="J135" s="65"/>
    </row>
    <row r="136" customFormat="false" ht="23.25" hidden="false" customHeight="true" outlineLevel="0" collapsed="false">
      <c r="A136" s="114"/>
      <c r="B136" s="115"/>
      <c r="C136" s="105" t="s">
        <v>243</v>
      </c>
      <c r="D136" s="105"/>
      <c r="E136" s="105"/>
      <c r="F136" s="106" t="n">
        <v>607</v>
      </c>
      <c r="G136" s="116" t="n">
        <v>0</v>
      </c>
      <c r="H136" s="63"/>
      <c r="I136" s="64"/>
      <c r="J136" s="65"/>
    </row>
    <row r="137" customFormat="false" ht="23.25" hidden="false" customHeight="true" outlineLevel="0" collapsed="false">
      <c r="A137" s="114"/>
      <c r="B137" s="105" t="s">
        <v>244</v>
      </c>
      <c r="C137" s="105"/>
      <c r="D137" s="105"/>
      <c r="E137" s="105"/>
      <c r="F137" s="106" t="n">
        <v>608</v>
      </c>
      <c r="G137" s="116" t="n">
        <v>0</v>
      </c>
      <c r="H137" s="63"/>
      <c r="I137" s="64"/>
      <c r="J137" s="65"/>
    </row>
    <row r="138" customFormat="false" ht="23.25" hidden="false" customHeight="true" outlineLevel="0" collapsed="false">
      <c r="A138" s="25" t="s">
        <v>245</v>
      </c>
      <c r="B138" s="25"/>
      <c r="C138" s="105" t="s">
        <v>246</v>
      </c>
      <c r="D138" s="105"/>
      <c r="E138" s="105"/>
      <c r="F138" s="106" t="n">
        <v>609</v>
      </c>
      <c r="G138" s="89" t="n">
        <v>0</v>
      </c>
      <c r="H138" s="63" t="s">
        <v>247</v>
      </c>
      <c r="I138" s="70" t="str">
        <f aca="false">IF(G139&gt;0,IF(G138=0,"Chybí dobrovolní pracovníci",""),"")</f>
        <v/>
      </c>
      <c r="J138" s="72"/>
    </row>
    <row r="139" customFormat="false" ht="23.25" hidden="false" customHeight="true" outlineLevel="0" collapsed="false">
      <c r="A139" s="25"/>
      <c r="B139" s="25"/>
      <c r="C139" s="118" t="s">
        <v>248</v>
      </c>
      <c r="D139" s="118"/>
      <c r="E139" s="118"/>
      <c r="F139" s="112" t="n">
        <v>610</v>
      </c>
      <c r="G139" s="103" t="n">
        <v>0</v>
      </c>
      <c r="H139" s="63"/>
      <c r="I139" s="64"/>
      <c r="J139" s="65"/>
    </row>
    <row r="140" customFormat="false" ht="15.75" hidden="false" customHeight="false" outlineLevel="0" collapsed="false">
      <c r="A140" s="2"/>
      <c r="B140" s="2"/>
      <c r="C140" s="2"/>
      <c r="D140" s="2"/>
      <c r="E140" s="2"/>
      <c r="F140" s="2"/>
      <c r="G140" s="82"/>
      <c r="H140" s="63"/>
      <c r="I140" s="64"/>
      <c r="J140" s="65"/>
    </row>
    <row r="141" customFormat="false" ht="26.25" hidden="false" customHeight="true" outlineLevel="0" collapsed="false">
      <c r="A141" s="51" t="s">
        <v>249</v>
      </c>
      <c r="B141" s="2"/>
      <c r="C141" s="2"/>
      <c r="D141" s="2"/>
      <c r="E141" s="2"/>
      <c r="F141" s="2"/>
      <c r="G141" s="82"/>
      <c r="H141" s="63"/>
      <c r="I141" s="64"/>
      <c r="J141" s="65"/>
    </row>
    <row r="142" customFormat="false" ht="15.75" hidden="false" customHeight="false" outlineLevel="0" collapsed="false">
      <c r="A142" s="83"/>
      <c r="B142" s="83"/>
      <c r="C142" s="83"/>
      <c r="D142" s="83"/>
      <c r="E142" s="83"/>
      <c r="F142" s="98" t="s">
        <v>40</v>
      </c>
      <c r="G142" s="85" t="s">
        <v>41</v>
      </c>
      <c r="H142" s="63"/>
      <c r="I142" s="64"/>
      <c r="J142" s="65"/>
    </row>
    <row r="143" customFormat="false" ht="15.75" hidden="false" customHeight="true" outlineLevel="0" collapsed="false">
      <c r="A143" s="86" t="s">
        <v>44</v>
      </c>
      <c r="B143" s="86"/>
      <c r="C143" s="86"/>
      <c r="D143" s="86"/>
      <c r="E143" s="86"/>
      <c r="F143" s="99" t="n">
        <v>1</v>
      </c>
      <c r="G143" s="88" t="n">
        <v>2</v>
      </c>
      <c r="H143" s="63"/>
      <c r="I143" s="64"/>
      <c r="J143" s="65"/>
    </row>
    <row r="144" customFormat="false" ht="23.25" hidden="false" customHeight="true" outlineLevel="0" collapsed="false">
      <c r="A144" s="21" t="s">
        <v>250</v>
      </c>
      <c r="B144" s="21"/>
      <c r="C144" s="21"/>
      <c r="D144" s="21"/>
      <c r="E144" s="21"/>
      <c r="F144" s="106" t="n">
        <v>701</v>
      </c>
      <c r="G144" s="89" t="n">
        <v>0</v>
      </c>
      <c r="H144" s="63"/>
      <c r="I144" s="64"/>
      <c r="J144" s="65"/>
    </row>
    <row r="145" customFormat="false" ht="23.25" hidden="false" customHeight="true" outlineLevel="0" collapsed="false">
      <c r="A145" s="21" t="s">
        <v>251</v>
      </c>
      <c r="B145" s="21"/>
      <c r="C145" s="21"/>
      <c r="D145" s="21"/>
      <c r="E145" s="21"/>
      <c r="F145" s="106" t="n">
        <v>702</v>
      </c>
      <c r="G145" s="89" t="n">
        <v>0</v>
      </c>
      <c r="H145" s="63" t="s">
        <v>252</v>
      </c>
      <c r="I145" s="64"/>
      <c r="J145" s="65"/>
    </row>
    <row r="146" customFormat="false" ht="23.25" hidden="false" customHeight="true" outlineLevel="0" collapsed="false">
      <c r="A146" s="21" t="s">
        <v>253</v>
      </c>
      <c r="B146" s="21"/>
      <c r="C146" s="21"/>
      <c r="D146" s="21"/>
      <c r="E146" s="21"/>
      <c r="F146" s="106" t="n">
        <v>703</v>
      </c>
      <c r="G146" s="89" t="n">
        <v>0</v>
      </c>
      <c r="H146" s="63" t="s">
        <v>254</v>
      </c>
      <c r="I146" s="64"/>
      <c r="J146" s="65"/>
    </row>
    <row r="147" customFormat="false" ht="23.25" hidden="false" customHeight="true" outlineLevel="0" collapsed="false">
      <c r="A147" s="21" t="s">
        <v>255</v>
      </c>
      <c r="B147" s="21"/>
      <c r="C147" s="21"/>
      <c r="D147" s="21"/>
      <c r="E147" s="21"/>
      <c r="F147" s="117" t="n">
        <v>704</v>
      </c>
      <c r="G147" s="89" t="n">
        <v>0</v>
      </c>
      <c r="H147" s="63" t="s">
        <v>256</v>
      </c>
      <c r="I147" s="64"/>
      <c r="J147" s="65"/>
    </row>
    <row r="148" customFormat="false" ht="23.25" hidden="false" customHeight="true" outlineLevel="0" collapsed="false">
      <c r="A148" s="21" t="s">
        <v>257</v>
      </c>
      <c r="B148" s="21"/>
      <c r="C148" s="21"/>
      <c r="D148" s="21"/>
      <c r="E148" s="21"/>
      <c r="F148" s="106" t="n">
        <v>705</v>
      </c>
      <c r="G148" s="89" t="n">
        <v>0</v>
      </c>
      <c r="H148" s="63"/>
      <c r="I148" s="64"/>
      <c r="J148" s="65"/>
    </row>
    <row r="149" customFormat="false" ht="23.25" hidden="false" customHeight="true" outlineLevel="0" collapsed="false">
      <c r="A149" s="21" t="s">
        <v>258</v>
      </c>
      <c r="B149" s="21"/>
      <c r="C149" s="21"/>
      <c r="D149" s="21"/>
      <c r="E149" s="21"/>
      <c r="F149" s="106" t="n">
        <v>706</v>
      </c>
      <c r="G149" s="89" t="n">
        <v>0</v>
      </c>
      <c r="H149" s="63"/>
      <c r="I149" s="64"/>
      <c r="J149" s="65"/>
    </row>
    <row r="150" customFormat="false" ht="23.25" hidden="false" customHeight="true" outlineLevel="0" collapsed="false">
      <c r="A150" s="21" t="s">
        <v>259</v>
      </c>
      <c r="B150" s="21"/>
      <c r="C150" s="21"/>
      <c r="D150" s="21"/>
      <c r="E150" s="21"/>
      <c r="F150" s="106" t="n">
        <v>707</v>
      </c>
      <c r="G150" s="89" t="n">
        <v>0</v>
      </c>
      <c r="H150" s="63"/>
      <c r="I150" s="64"/>
      <c r="J150" s="65"/>
    </row>
    <row r="151" customFormat="false" ht="23.25" hidden="false" customHeight="true" outlineLevel="0" collapsed="false">
      <c r="A151" s="21" t="s">
        <v>260</v>
      </c>
      <c r="B151" s="21"/>
      <c r="C151" s="21"/>
      <c r="D151" s="21"/>
      <c r="E151" s="21"/>
      <c r="F151" s="106" t="n">
        <v>708</v>
      </c>
      <c r="G151" s="89" t="n">
        <v>0</v>
      </c>
      <c r="H151" s="63" t="s">
        <v>261</v>
      </c>
      <c r="I151" s="64"/>
      <c r="J151" s="65"/>
    </row>
    <row r="152" customFormat="false" ht="23.25" hidden="false" customHeight="true" outlineLevel="0" collapsed="false">
      <c r="A152" s="21" t="s">
        <v>262</v>
      </c>
      <c r="B152" s="21"/>
      <c r="C152" s="21"/>
      <c r="D152" s="21"/>
      <c r="E152" s="21"/>
      <c r="F152" s="106" t="n">
        <v>709</v>
      </c>
      <c r="G152" s="89" t="n">
        <v>0</v>
      </c>
      <c r="H152" s="63"/>
      <c r="I152" s="64"/>
      <c r="J152" s="65"/>
    </row>
    <row r="153" customFormat="false" ht="23.25" hidden="false" customHeight="true" outlineLevel="0" collapsed="false">
      <c r="A153" s="21" t="s">
        <v>263</v>
      </c>
      <c r="B153" s="21"/>
      <c r="C153" s="21"/>
      <c r="D153" s="21"/>
      <c r="E153" s="21"/>
      <c r="F153" s="106" t="n">
        <v>710</v>
      </c>
      <c r="G153" s="89" t="n">
        <v>0</v>
      </c>
      <c r="H153" s="63"/>
      <c r="I153" s="64"/>
      <c r="J153" s="65"/>
    </row>
    <row r="154" customFormat="false" ht="30" hidden="false" customHeight="true" outlineLevel="0" collapsed="false">
      <c r="A154" s="23" t="s">
        <v>264</v>
      </c>
      <c r="B154" s="23"/>
      <c r="C154" s="23"/>
      <c r="D154" s="23"/>
      <c r="E154" s="23"/>
      <c r="F154" s="106" t="n">
        <v>711</v>
      </c>
      <c r="G154" s="90" t="n">
        <f aca="false">SUM(G144,G146:G150,G152,G153)</f>
        <v>0</v>
      </c>
      <c r="H154" s="63"/>
      <c r="I154" s="109"/>
      <c r="J154" s="119"/>
    </row>
    <row r="155" customFormat="false" ht="23.25" hidden="false" customHeight="true" outlineLevel="0" collapsed="false">
      <c r="A155" s="21" t="s">
        <v>265</v>
      </c>
      <c r="B155" s="21"/>
      <c r="C155" s="21"/>
      <c r="D155" s="21"/>
      <c r="E155" s="21"/>
      <c r="F155" s="106" t="n">
        <v>712</v>
      </c>
      <c r="G155" s="89" t="n">
        <v>0</v>
      </c>
      <c r="H155" s="63"/>
      <c r="I155" s="64"/>
      <c r="J155" s="65"/>
    </row>
    <row r="156" customFormat="false" ht="23.25" hidden="false" customHeight="true" outlineLevel="0" collapsed="false">
      <c r="A156" s="21" t="s">
        <v>266</v>
      </c>
      <c r="B156" s="21"/>
      <c r="C156" s="21"/>
      <c r="D156" s="21"/>
      <c r="E156" s="21"/>
      <c r="F156" s="106" t="n">
        <v>713</v>
      </c>
      <c r="G156" s="89" t="n">
        <v>0</v>
      </c>
      <c r="H156" s="63"/>
      <c r="I156" s="64"/>
      <c r="J156" s="65"/>
    </row>
    <row r="157" customFormat="false" ht="23.25" hidden="false" customHeight="true" outlineLevel="0" collapsed="false">
      <c r="A157" s="21" t="s">
        <v>267</v>
      </c>
      <c r="B157" s="21"/>
      <c r="C157" s="21"/>
      <c r="D157" s="21"/>
      <c r="E157" s="21"/>
      <c r="F157" s="106" t="n">
        <v>714</v>
      </c>
      <c r="G157" s="89" t="n">
        <v>0</v>
      </c>
      <c r="H157" s="63"/>
      <c r="I157" s="64"/>
      <c r="J157" s="65"/>
    </row>
    <row r="158" customFormat="false" ht="23.25" hidden="false" customHeight="true" outlineLevel="0" collapsed="false">
      <c r="A158" s="21" t="s">
        <v>268</v>
      </c>
      <c r="B158" s="21"/>
      <c r="C158" s="21"/>
      <c r="D158" s="21"/>
      <c r="E158" s="21"/>
      <c r="F158" s="106" t="n">
        <v>715</v>
      </c>
      <c r="G158" s="89" t="n">
        <v>0</v>
      </c>
      <c r="H158" s="63"/>
      <c r="I158" s="64"/>
      <c r="J158" s="65"/>
    </row>
    <row r="159" customFormat="false" ht="23.25" hidden="false" customHeight="true" outlineLevel="0" collapsed="false">
      <c r="A159" s="21" t="s">
        <v>269</v>
      </c>
      <c r="B159" s="21"/>
      <c r="C159" s="21"/>
      <c r="D159" s="21"/>
      <c r="E159" s="21"/>
      <c r="F159" s="106" t="n">
        <v>716</v>
      </c>
      <c r="G159" s="89" t="n">
        <v>0</v>
      </c>
      <c r="H159" s="63"/>
      <c r="I159" s="64"/>
      <c r="J159" s="65"/>
    </row>
    <row r="160" customFormat="false" ht="23.25" hidden="false" customHeight="true" outlineLevel="0" collapsed="false">
      <c r="A160" s="21" t="s">
        <v>260</v>
      </c>
      <c r="B160" s="21"/>
      <c r="C160" s="21"/>
      <c r="D160" s="21"/>
      <c r="E160" s="21"/>
      <c r="F160" s="106" t="n">
        <v>717</v>
      </c>
      <c r="G160" s="89" t="n">
        <v>0</v>
      </c>
      <c r="H160" s="63" t="s">
        <v>270</v>
      </c>
      <c r="I160" s="64"/>
      <c r="J160" s="65"/>
    </row>
    <row r="161" customFormat="false" ht="30" hidden="false" customHeight="true" outlineLevel="0" collapsed="false">
      <c r="A161" s="120" t="s">
        <v>271</v>
      </c>
      <c r="B161" s="120"/>
      <c r="C161" s="120"/>
      <c r="D161" s="120"/>
      <c r="E161" s="120"/>
      <c r="F161" s="112" t="n">
        <v>718</v>
      </c>
      <c r="G161" s="91" t="n">
        <f aca="false">SUM(G155:G159)</f>
        <v>0</v>
      </c>
      <c r="H161" s="63"/>
      <c r="I161" s="109"/>
      <c r="J161" s="119"/>
    </row>
    <row r="162" customFormat="false" ht="15.75" hidden="false" customHeight="false" outlineLevel="0" collapsed="false">
      <c r="A162" s="2"/>
      <c r="B162" s="2"/>
      <c r="C162" s="2"/>
      <c r="D162" s="2"/>
      <c r="E162" s="2"/>
      <c r="F162" s="2"/>
      <c r="G162" s="82"/>
      <c r="H162" s="63"/>
      <c r="I162" s="64"/>
      <c r="J162" s="65"/>
    </row>
    <row r="163" customFormat="false" ht="26.25" hidden="false" customHeight="true" outlineLevel="0" collapsed="false">
      <c r="A163" s="51" t="s">
        <v>272</v>
      </c>
      <c r="B163" s="2"/>
      <c r="C163" s="2"/>
      <c r="D163" s="2"/>
      <c r="E163" s="2"/>
      <c r="F163" s="2"/>
      <c r="G163" s="82"/>
      <c r="H163" s="63"/>
      <c r="I163" s="64"/>
      <c r="J163" s="65"/>
    </row>
    <row r="164" customFormat="false" ht="15.75" hidden="false" customHeight="false" outlineLevel="0" collapsed="false">
      <c r="A164" s="83"/>
      <c r="B164" s="83"/>
      <c r="C164" s="83"/>
      <c r="D164" s="83"/>
      <c r="E164" s="83"/>
      <c r="F164" s="98" t="s">
        <v>40</v>
      </c>
      <c r="G164" s="85" t="s">
        <v>41</v>
      </c>
      <c r="H164" s="63"/>
      <c r="I164" s="64"/>
      <c r="J164" s="65"/>
    </row>
    <row r="165" customFormat="false" ht="15.75" hidden="false" customHeight="true" outlineLevel="0" collapsed="false">
      <c r="A165" s="86" t="s">
        <v>44</v>
      </c>
      <c r="B165" s="86"/>
      <c r="C165" s="86"/>
      <c r="D165" s="86"/>
      <c r="E165" s="86"/>
      <c r="F165" s="99" t="n">
        <v>1</v>
      </c>
      <c r="G165" s="88" t="n">
        <v>2</v>
      </c>
      <c r="H165" s="63"/>
      <c r="I165" s="64"/>
      <c r="J165" s="65"/>
    </row>
    <row r="166" customFormat="false" ht="23.25" hidden="false" customHeight="true" outlineLevel="0" collapsed="false">
      <c r="A166" s="21" t="s">
        <v>273</v>
      </c>
      <c r="B166" s="21"/>
      <c r="C166" s="21"/>
      <c r="D166" s="21"/>
      <c r="E166" s="21"/>
      <c r="F166" s="106" t="n">
        <v>801</v>
      </c>
      <c r="G166" s="89" t="n">
        <v>0</v>
      </c>
      <c r="H166" s="63" t="s">
        <v>274</v>
      </c>
      <c r="I166" s="64"/>
      <c r="J166" s="65"/>
    </row>
    <row r="167" customFormat="false" ht="23.25" hidden="false" customHeight="true" outlineLevel="0" collapsed="false">
      <c r="A167" s="21" t="s">
        <v>275</v>
      </c>
      <c r="B167" s="21"/>
      <c r="C167" s="21"/>
      <c r="D167" s="21"/>
      <c r="E167" s="21"/>
      <c r="F167" s="106" t="n">
        <v>802</v>
      </c>
      <c r="G167" s="89" t="n">
        <v>0</v>
      </c>
      <c r="H167" s="63" t="s">
        <v>276</v>
      </c>
      <c r="I167" s="64"/>
      <c r="J167" s="65"/>
    </row>
    <row r="168" customFormat="false" ht="23.25" hidden="false" customHeight="true" outlineLevel="0" collapsed="false">
      <c r="A168" s="21" t="s">
        <v>277</v>
      </c>
      <c r="B168" s="21"/>
      <c r="C168" s="21"/>
      <c r="D168" s="21"/>
      <c r="E168" s="21"/>
      <c r="F168" s="106" t="n">
        <v>803</v>
      </c>
      <c r="G168" s="90" t="n">
        <f aca="false">SUM(G169:G172)</f>
        <v>0</v>
      </c>
      <c r="H168" s="63" t="s">
        <v>278</v>
      </c>
      <c r="I168" s="64"/>
      <c r="J168" s="65"/>
    </row>
    <row r="169" customFormat="false" ht="23.25" hidden="false" customHeight="true" outlineLevel="0" collapsed="false">
      <c r="A169" s="73" t="s">
        <v>279</v>
      </c>
      <c r="B169" s="105" t="s">
        <v>280</v>
      </c>
      <c r="C169" s="105"/>
      <c r="D169" s="105"/>
      <c r="E169" s="105"/>
      <c r="F169" s="117" t="n">
        <v>804</v>
      </c>
      <c r="G169" s="89" t="n">
        <v>0</v>
      </c>
      <c r="H169" s="63"/>
      <c r="I169" s="64"/>
      <c r="J169" s="65"/>
    </row>
    <row r="170" customFormat="false" ht="23.25" hidden="false" customHeight="true" outlineLevel="0" collapsed="false">
      <c r="A170" s="73"/>
      <c r="B170" s="105" t="s">
        <v>281</v>
      </c>
      <c r="C170" s="105"/>
      <c r="D170" s="105"/>
      <c r="E170" s="105"/>
      <c r="F170" s="106" t="n">
        <v>805</v>
      </c>
      <c r="G170" s="89" t="n">
        <v>0</v>
      </c>
      <c r="H170" s="63"/>
      <c r="I170" s="64"/>
      <c r="J170" s="65"/>
    </row>
    <row r="171" customFormat="false" ht="23.25" hidden="false" customHeight="true" outlineLevel="0" collapsed="false">
      <c r="A171" s="73"/>
      <c r="B171" s="105" t="s">
        <v>282</v>
      </c>
      <c r="C171" s="105"/>
      <c r="D171" s="105"/>
      <c r="E171" s="105"/>
      <c r="F171" s="106" t="n">
        <v>806</v>
      </c>
      <c r="G171" s="89" t="n">
        <v>0</v>
      </c>
      <c r="H171" s="63"/>
      <c r="I171" s="64"/>
      <c r="J171" s="65"/>
    </row>
    <row r="172" customFormat="false" ht="23.25" hidden="false" customHeight="true" outlineLevel="0" collapsed="false">
      <c r="A172" s="73"/>
      <c r="B172" s="105" t="s">
        <v>283</v>
      </c>
      <c r="C172" s="105"/>
      <c r="D172" s="105"/>
      <c r="E172" s="105"/>
      <c r="F172" s="106" t="n">
        <v>807</v>
      </c>
      <c r="G172" s="89" t="n">
        <v>0</v>
      </c>
      <c r="H172" s="63"/>
      <c r="I172" s="64"/>
      <c r="J172" s="65"/>
    </row>
    <row r="173" customFormat="false" ht="42.75" hidden="false" customHeight="true" outlineLevel="0" collapsed="false">
      <c r="A173" s="23" t="s">
        <v>284</v>
      </c>
      <c r="B173" s="23"/>
      <c r="C173" s="23"/>
      <c r="D173" s="23"/>
      <c r="E173" s="23"/>
      <c r="F173" s="106" t="n">
        <v>808</v>
      </c>
      <c r="G173" s="89" t="n">
        <v>0</v>
      </c>
      <c r="H173" s="63" t="s">
        <v>285</v>
      </c>
      <c r="I173" s="64"/>
      <c r="J173" s="65"/>
    </row>
    <row r="174" customFormat="false" ht="23.25" hidden="false" customHeight="true" outlineLevel="0" collapsed="false">
      <c r="A174" s="73" t="s">
        <v>286</v>
      </c>
      <c r="B174" s="105" t="s">
        <v>287</v>
      </c>
      <c r="C174" s="105"/>
      <c r="D174" s="105"/>
      <c r="E174" s="105"/>
      <c r="F174" s="106" t="n">
        <v>809</v>
      </c>
      <c r="G174" s="89" t="n">
        <v>0</v>
      </c>
      <c r="H174" s="63"/>
      <c r="I174" s="64"/>
      <c r="J174" s="65"/>
    </row>
    <row r="175" customFormat="false" ht="23.25" hidden="false" customHeight="true" outlineLevel="0" collapsed="false">
      <c r="A175" s="73"/>
      <c r="B175" s="105" t="s">
        <v>288</v>
      </c>
      <c r="C175" s="105"/>
      <c r="D175" s="105"/>
      <c r="E175" s="105"/>
      <c r="F175" s="106" t="n">
        <v>810</v>
      </c>
      <c r="G175" s="89" t="n">
        <v>0</v>
      </c>
      <c r="H175" s="63"/>
      <c r="I175" s="64"/>
      <c r="J175" s="65"/>
    </row>
    <row r="176" customFormat="false" ht="23.25" hidden="false" customHeight="true" outlineLevel="0" collapsed="false">
      <c r="A176" s="21" t="s">
        <v>289</v>
      </c>
      <c r="B176" s="21"/>
      <c r="C176" s="21"/>
      <c r="D176" s="21"/>
      <c r="E176" s="21"/>
      <c r="F176" s="106" t="n">
        <v>811</v>
      </c>
      <c r="G176" s="89" t="n">
        <v>0</v>
      </c>
      <c r="H176" s="63"/>
      <c r="I176" s="64"/>
      <c r="J176" s="65"/>
    </row>
    <row r="177" customFormat="false" ht="23.25" hidden="false" customHeight="true" outlineLevel="0" collapsed="false">
      <c r="A177" s="21" t="s">
        <v>290</v>
      </c>
      <c r="B177" s="21"/>
      <c r="C177" s="21"/>
      <c r="D177" s="21"/>
      <c r="E177" s="21"/>
      <c r="F177" s="106" t="n">
        <v>812</v>
      </c>
      <c r="G177" s="89" t="n">
        <v>0</v>
      </c>
      <c r="H177" s="63"/>
      <c r="I177" s="64"/>
      <c r="J177" s="65"/>
    </row>
    <row r="178" customFormat="false" ht="23.25" hidden="false" customHeight="true" outlineLevel="0" collapsed="false">
      <c r="A178" s="21" t="s">
        <v>291</v>
      </c>
      <c r="B178" s="21"/>
      <c r="C178" s="21"/>
      <c r="D178" s="21"/>
      <c r="E178" s="21"/>
      <c r="F178" s="106" t="n">
        <v>813</v>
      </c>
      <c r="G178" s="89" t="n">
        <v>0</v>
      </c>
      <c r="H178" s="63" t="s">
        <v>292</v>
      </c>
      <c r="I178" s="70" t="str">
        <f aca="false">IF($G$182&gt;0,IF($G$178=0,"Chybí odpisy",""),"")</f>
        <v/>
      </c>
      <c r="J178" s="72"/>
    </row>
    <row r="179" customFormat="false" ht="23.25" hidden="false" customHeight="true" outlineLevel="0" collapsed="false">
      <c r="A179" s="21" t="s">
        <v>293</v>
      </c>
      <c r="B179" s="21"/>
      <c r="C179" s="21"/>
      <c r="D179" s="21"/>
      <c r="E179" s="21"/>
      <c r="F179" s="106" t="n">
        <v>814</v>
      </c>
      <c r="G179" s="89" t="n">
        <v>0</v>
      </c>
      <c r="H179" s="63"/>
      <c r="I179" s="64"/>
      <c r="J179" s="65"/>
    </row>
    <row r="180" customFormat="false" ht="30" hidden="false" customHeight="true" outlineLevel="0" collapsed="false">
      <c r="A180" s="23" t="s">
        <v>294</v>
      </c>
      <c r="B180" s="23"/>
      <c r="C180" s="23"/>
      <c r="D180" s="23"/>
      <c r="E180" s="23"/>
      <c r="F180" s="106" t="n">
        <v>815</v>
      </c>
      <c r="G180" s="90" t="n">
        <f aca="false">SUM(G166,G168,G176:G179)</f>
        <v>0</v>
      </c>
      <c r="H180" s="63" t="s">
        <v>295</v>
      </c>
      <c r="I180" s="70"/>
      <c r="J180" s="119" t="n">
        <f aca="false">G154-G180</f>
        <v>0</v>
      </c>
    </row>
    <row r="181" customFormat="false" ht="23.25" hidden="false" customHeight="true" outlineLevel="0" collapsed="false">
      <c r="A181" s="21" t="s">
        <v>296</v>
      </c>
      <c r="B181" s="21"/>
      <c r="C181" s="21"/>
      <c r="D181" s="21"/>
      <c r="E181" s="21"/>
      <c r="F181" s="106" t="n">
        <v>816</v>
      </c>
      <c r="G181" s="89" t="n">
        <v>0</v>
      </c>
      <c r="H181" s="63" t="s">
        <v>297</v>
      </c>
      <c r="I181" s="70" t="str">
        <f aca="false">IF($G$180&gt;0,IF($G$181=0,"Chybí výdaje HČ z ř. 0815",""),"")</f>
        <v/>
      </c>
      <c r="J181" s="72"/>
    </row>
    <row r="182" customFormat="false" ht="30" hidden="false" customHeight="true" outlineLevel="0" collapsed="false">
      <c r="A182" s="23" t="s">
        <v>298</v>
      </c>
      <c r="B182" s="23"/>
      <c r="C182" s="23"/>
      <c r="D182" s="23"/>
      <c r="E182" s="23"/>
      <c r="F182" s="106" t="n">
        <v>817</v>
      </c>
      <c r="G182" s="90" t="n">
        <f aca="false">SUM(G183,G184)</f>
        <v>0</v>
      </c>
      <c r="H182" s="63" t="s">
        <v>295</v>
      </c>
      <c r="I182" s="70" t="str">
        <f aca="false">IF($G$182&gt;0,IF($G$178=0,"Chybí odpisy",""),"")</f>
        <v/>
      </c>
      <c r="J182" s="119" t="n">
        <f aca="false">G161-G182</f>
        <v>0</v>
      </c>
    </row>
    <row r="183" customFormat="false" ht="23.25" hidden="false" customHeight="true" outlineLevel="0" collapsed="false">
      <c r="A183" s="121" t="s">
        <v>299</v>
      </c>
      <c r="B183" s="105" t="s">
        <v>300</v>
      </c>
      <c r="C183" s="105"/>
      <c r="D183" s="105"/>
      <c r="E183" s="105"/>
      <c r="F183" s="106" t="n">
        <v>818</v>
      </c>
      <c r="G183" s="89" t="n">
        <v>0</v>
      </c>
      <c r="H183" s="63"/>
      <c r="I183" s="64"/>
      <c r="J183" s="65"/>
    </row>
    <row r="184" customFormat="false" ht="23.25" hidden="false" customHeight="true" outlineLevel="0" collapsed="false">
      <c r="A184" s="121"/>
      <c r="B184" s="118" t="s">
        <v>301</v>
      </c>
      <c r="C184" s="118"/>
      <c r="D184" s="118"/>
      <c r="E184" s="118"/>
      <c r="F184" s="112" t="n">
        <v>819</v>
      </c>
      <c r="G184" s="103" t="n">
        <v>0</v>
      </c>
      <c r="H184" s="122"/>
      <c r="I184" s="123"/>
      <c r="J184" s="124"/>
    </row>
    <row r="185" customFormat="false" ht="32.25" hidden="false" customHeight="true" outlineLevel="0" collapsed="false">
      <c r="I185" s="125" t="s">
        <v>302</v>
      </c>
    </row>
  </sheetData>
  <sheetProtection sheet="true" password="d024" objects="true" scenarios="true"/>
  <mergeCells count="193">
    <mergeCell ref="A1:H1"/>
    <mergeCell ref="F2:H2"/>
    <mergeCell ref="C3:E3"/>
    <mergeCell ref="F3:G3"/>
    <mergeCell ref="C4:E4"/>
    <mergeCell ref="F4:G4"/>
    <mergeCell ref="C5:E5"/>
    <mergeCell ref="F5:G5"/>
    <mergeCell ref="C6:E6"/>
    <mergeCell ref="F6:G6"/>
    <mergeCell ref="H6:H7"/>
    <mergeCell ref="I6:I7"/>
    <mergeCell ref="C7:E8"/>
    <mergeCell ref="H8:H9"/>
    <mergeCell ref="I8:I9"/>
    <mergeCell ref="C9:E9"/>
    <mergeCell ref="C10:E10"/>
    <mergeCell ref="F10:G10"/>
    <mergeCell ref="C11:F11"/>
    <mergeCell ref="C12:E12"/>
    <mergeCell ref="C13:E13"/>
    <mergeCell ref="A16:E16"/>
    <mergeCell ref="A17:E17"/>
    <mergeCell ref="A18:E18"/>
    <mergeCell ref="A19:E19"/>
    <mergeCell ref="A20:A30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A31:E31"/>
    <mergeCell ref="A32:E32"/>
    <mergeCell ref="A33:E33"/>
    <mergeCell ref="A34:E34"/>
    <mergeCell ref="A37:E37"/>
    <mergeCell ref="A38:E38"/>
    <mergeCell ref="A39:E39"/>
    <mergeCell ref="A40:E40"/>
    <mergeCell ref="A41:E41"/>
    <mergeCell ref="A42:E42"/>
    <mergeCell ref="A43:A47"/>
    <mergeCell ref="B43:E43"/>
    <mergeCell ref="B44:E44"/>
    <mergeCell ref="B45:E45"/>
    <mergeCell ref="B46:E46"/>
    <mergeCell ref="B47:E47"/>
    <mergeCell ref="A48:E48"/>
    <mergeCell ref="A51:E51"/>
    <mergeCell ref="A52:E52"/>
    <mergeCell ref="A53:E53"/>
    <mergeCell ref="A54:E54"/>
    <mergeCell ref="A55:A6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69:E69"/>
    <mergeCell ref="A70:E70"/>
    <mergeCell ref="A73:E73"/>
    <mergeCell ref="A74:E74"/>
    <mergeCell ref="A75:B78"/>
    <mergeCell ref="C75:C76"/>
    <mergeCell ref="D75:E75"/>
    <mergeCell ref="D76:E76"/>
    <mergeCell ref="C77:C78"/>
    <mergeCell ref="D77:E77"/>
    <mergeCell ref="D78:E78"/>
    <mergeCell ref="A79:B82"/>
    <mergeCell ref="C79:C80"/>
    <mergeCell ref="D79:E79"/>
    <mergeCell ref="D80:E80"/>
    <mergeCell ref="C81:C82"/>
    <mergeCell ref="D81:E81"/>
    <mergeCell ref="D82:E82"/>
    <mergeCell ref="A83:B84"/>
    <mergeCell ref="C83:D83"/>
    <mergeCell ref="C84:D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8:E128"/>
    <mergeCell ref="A129:E129"/>
    <mergeCell ref="A130:E130"/>
    <mergeCell ref="H130:H137"/>
    <mergeCell ref="A131:A137"/>
    <mergeCell ref="B131:B136"/>
    <mergeCell ref="C131:E131"/>
    <mergeCell ref="C132:E132"/>
    <mergeCell ref="C133:E133"/>
    <mergeCell ref="C134:E134"/>
    <mergeCell ref="C135:E135"/>
    <mergeCell ref="C136:E136"/>
    <mergeCell ref="B137:E137"/>
    <mergeCell ref="A138:B139"/>
    <mergeCell ref="C138:E138"/>
    <mergeCell ref="C139:E139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4:E164"/>
    <mergeCell ref="A165:E165"/>
    <mergeCell ref="A166:E166"/>
    <mergeCell ref="A167:E167"/>
    <mergeCell ref="A168:E168"/>
    <mergeCell ref="A169:A172"/>
    <mergeCell ref="B169:E169"/>
    <mergeCell ref="B170:E170"/>
    <mergeCell ref="B171:E171"/>
    <mergeCell ref="B172:E172"/>
    <mergeCell ref="A173:E173"/>
    <mergeCell ref="A174:A175"/>
    <mergeCell ref="B174:E174"/>
    <mergeCell ref="B175:E175"/>
    <mergeCell ref="A176:E176"/>
    <mergeCell ref="A177:E177"/>
    <mergeCell ref="A178:E178"/>
    <mergeCell ref="A179:E179"/>
    <mergeCell ref="A180:E180"/>
    <mergeCell ref="A181:E181"/>
    <mergeCell ref="A182:E182"/>
    <mergeCell ref="A183:A184"/>
    <mergeCell ref="B183:E183"/>
    <mergeCell ref="B184:E184"/>
  </mergeCells>
  <conditionalFormatting sqref="I18">
    <cfRule type="colorScale" priority="2">
      <colorScale>
        <cfvo type="formula" val="&quot;CHYBA&quot;"/>
        <cfvo type="formula" val="&quot;CHYBA&quot;"/>
        <color rgb="FFFF0000"/>
        <color rgb="FFFFEF9C"/>
      </colorScale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" operator="equal" aboveAverage="0" equalAverage="0" bottom="0" percent="0" rank="0" text="" dxfId="0">
      <formula>"""CHYBA"""</formula>
    </cfRule>
  </conditionalFormatting>
  <conditionalFormatting sqref="I18:I19">
    <cfRule type="containsText" priority="5" operator="containsText" aboveAverage="0" equalAverage="0" bottom="0" percent="0" rank="0" text="CHYBA" dxfId="1"/>
  </conditionalFormatting>
  <conditionalFormatting sqref="I19">
    <cfRule type="containsText" priority="6" operator="containsText" aboveAverage="0" equalAverage="0" bottom="0" percent="0" rank="0" text="0115 je větší 0102" dxfId="2"/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8" operator="containsText" aboveAverage="0" equalAverage="0" bottom="0" percent="0" rank="0" text="0115 je větší 0102" dxfId="3"/>
    <cfRule type="containsText" priority="9" operator="containsText" aboveAverage="0" equalAverage="0" bottom="0" percent="0" rank="0" text="Chybí akce" dxfId="4"/>
    <cfRule type="containsText" priority="10" operator="containsText" aboveAverage="0" equalAverage="0" bottom="0" percent="0" rank="0" text="Chybí odpisy" dxfId="5"/>
    <cfRule type="colorScale" priority="11">
      <colorScale>
        <cfvo type="formula" val="&quot;CHYBA&quot;"/>
        <cfvo type="formula" val="&quot;CHYBA&quot;"/>
        <color rgb="FFFF0000"/>
        <color rgb="FFFFEF9C"/>
      </colorScale>
    </cfRule>
    <cfRule type="cellIs" priority="12" operator="equal" aboveAverage="0" equalAverage="0" bottom="0" percent="0" rank="0" text="" dxfId="6">
      <formula>"""CHYBA"""</formula>
    </cfRule>
  </conditionalFormatting>
  <conditionalFormatting sqref="I32">
    <cfRule type="containsText" priority="13" operator="containsText" aboveAverage="0" equalAverage="0" bottom="0" percent="0" rank="0" text="0115 je větší 0102" dxfId="7"/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5" operator="containsText" aboveAverage="0" equalAverage="0" bottom="0" percent="0" rank="0" text="0115 je větší 0102" dxfId="8"/>
    <cfRule type="containsText" priority="16" operator="containsText" aboveAverage="0" equalAverage="0" bottom="0" percent="0" rank="0" text="Chybí akce" dxfId="9"/>
    <cfRule type="containsText" priority="17" operator="containsText" aboveAverage="0" equalAverage="0" bottom="0" percent="0" rank="0" text="Chybí odpisy" dxfId="10"/>
    <cfRule type="containsText" priority="18" operator="containsText" aboveAverage="0" equalAverage="0" bottom="0" percent="0" rank="0" text="CHYBA" dxfId="11"/>
    <cfRule type="colorScale" priority="19">
      <colorScale>
        <cfvo type="formula" val="&quot;CHYBA&quot;"/>
        <cfvo type="formula" val="&quot;CHYBA&quot;"/>
        <color rgb="FFFF0000"/>
        <color rgb="FFFFEF9C"/>
      </colorScale>
    </cfRule>
    <cfRule type="cellIs" priority="20" operator="equal" aboveAverage="0" equalAverage="0" bottom="0" percent="0" rank="0" text="" dxfId="12">
      <formula>"""CHYBA"""</formula>
    </cfRule>
  </conditionalFormatting>
  <conditionalFormatting sqref="I3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2" operator="containsText" aboveAverage="0" equalAverage="0" bottom="0" percent="0" rank="0" text="0115 je větší 0102" dxfId="13"/>
    <cfRule type="containsText" priority="23" operator="containsText" aboveAverage="0" equalAverage="0" bottom="0" percent="0" rank="0" text="Chybí akce" dxfId="14"/>
    <cfRule type="containsText" priority="24" operator="containsText" aboveAverage="0" equalAverage="0" bottom="0" percent="0" rank="0" text="Chybí odpisy" dxfId="15"/>
    <cfRule type="containsText" priority="25" operator="containsText" aboveAverage="0" equalAverage="0" bottom="0" percent="0" rank="0" text="CHYBA" dxfId="16"/>
    <cfRule type="colorScale" priority="26">
      <colorScale>
        <cfvo type="formula" val="&quot;CHYBA&quot;"/>
        <cfvo type="formula" val="&quot;CHYBA&quot;"/>
        <color rgb="FFFF0000"/>
        <color rgb="FFFFEF9C"/>
      </colorScale>
    </cfRule>
    <cfRule type="cellIs" priority="27" operator="equal" aboveAverage="0" equalAverage="0" bottom="0" percent="0" rank="0" text="" dxfId="17">
      <formula>"""CHYBA"""</formula>
    </cfRule>
  </conditionalFormatting>
  <conditionalFormatting sqref="I39:I40">
    <cfRule type="containsText" priority="28" operator="containsText" aboveAverage="0" equalAverage="0" bottom="0" percent="0" rank="0" text="0202 je větší 0201" dxfId="18"/>
    <cfRule type="containsText" priority="29" operator="containsText" aboveAverage="0" equalAverage="0" bottom="0" percent="0" rank="0" text="0115 je větší 0102" dxfId="19"/>
  </conditionalFormatting>
  <conditionalFormatting sqref="I4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31" operator="containsText" aboveAverage="0" equalAverage="0" bottom="0" percent="0" rank="0" text="0115 je větší 0102" dxfId="20"/>
    <cfRule type="containsText" priority="32" operator="containsText" aboveAverage="0" equalAverage="0" bottom="0" percent="0" rank="0" text="Chybí akce" dxfId="21"/>
    <cfRule type="containsText" priority="33" operator="containsText" aboveAverage="0" equalAverage="0" bottom="0" percent="0" rank="0" text="Chybí odpisy" dxfId="22"/>
    <cfRule type="containsText" priority="34" operator="containsText" aboveAverage="0" equalAverage="0" bottom="0" percent="0" rank="0" text="CHYBA" dxfId="23"/>
    <cfRule type="colorScale" priority="35">
      <colorScale>
        <cfvo type="formula" val="&quot;CHYBA&quot;"/>
        <cfvo type="formula" val="&quot;CHYBA&quot;"/>
        <color rgb="FFFF0000"/>
        <color rgb="FFFFEF9C"/>
      </colorScale>
    </cfRule>
    <cfRule type="cellIs" priority="36" operator="equal" aboveAverage="0" equalAverage="0" bottom="0" percent="0" rank="0" text="" dxfId="24">
      <formula>"""CHYBA"""</formula>
    </cfRule>
  </conditionalFormatting>
  <conditionalFormatting sqref="I45">
    <cfRule type="colorScale" priority="37">
      <colorScale>
        <cfvo type="formula" val="&quot;CHYBA&quot;"/>
        <cfvo type="formula" val="&quot;CHYBA&quot;"/>
        <color rgb="FFFF0000"/>
        <color rgb="FFFFEF9C"/>
      </colorScale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39" operator="equal" aboveAverage="0" equalAverage="0" bottom="0" percent="0" rank="0" text="" dxfId="25">
      <formula>"""CHYBA"""</formula>
    </cfRule>
  </conditionalFormatting>
  <conditionalFormatting sqref="I45:I47 I87 I89:J89 I91:J91 I94:J94">
    <cfRule type="containsText" priority="40" operator="containsText" aboveAverage="0" equalAverage="0" bottom="0" percent="0" rank="0" text="Chybí akce" dxfId="26"/>
    <cfRule type="containsText" priority="41" operator="containsText" aboveAverage="0" equalAverage="0" bottom="0" percent="0" rank="0" text="Chybí odpisy" dxfId="27"/>
    <cfRule type="containsText" priority="42" operator="containsText" aboveAverage="0" equalAverage="0" bottom="0" percent="0" rank="0" text="CHYBA" dxfId="28"/>
  </conditionalFormatting>
  <conditionalFormatting sqref="I45:I47">
    <cfRule type="containsText" priority="43" operator="containsText" aboveAverage="0" equalAverage="0" bottom="0" percent="0" rank="0" text="Akce nejsou vyplněny" dxfId="29"/>
  </conditionalFormatting>
  <conditionalFormatting sqref="I46">
    <cfRule type="colorScale" priority="44">
      <colorScale>
        <cfvo type="formula" val="&quot;CHYBA&quot;"/>
        <cfvo type="formula" val="&quot;CHYBA&quot;"/>
        <color rgb="FFFF0000"/>
        <color rgb="FFFFEF9C"/>
      </colorScale>
    </cfRule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6" operator="equal" aboveAverage="0" equalAverage="0" bottom="0" percent="0" rank="0" text="" dxfId="30">
      <formula>"""CHYBA"""</formula>
    </cfRule>
  </conditionalFormatting>
  <conditionalFormatting sqref="I47">
    <cfRule type="colorScale" priority="47">
      <colorScale>
        <cfvo type="formula" val="&quot;CHYBA&quot;"/>
        <cfvo type="formula" val="&quot;CHYBA&quot;"/>
        <color rgb="FFFF0000"/>
        <color rgb="FFFFEF9C"/>
      </colorScale>
    </cfRule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49" operator="equal" aboveAverage="0" equalAverage="0" bottom="0" percent="0" rank="0" text="" dxfId="31">
      <formula>"""CHYBA"""</formula>
    </cfRule>
  </conditionalFormatting>
  <conditionalFormatting sqref="I53:I54">
    <cfRule type="containsText" priority="50" operator="containsText" aboveAverage="0" equalAverage="0" bottom="0" percent="0" rank="0" text="0301 musí být větší než součet 0316+0317" dxfId="32"/>
    <cfRule type="containsText" priority="51" operator="containsText" aboveAverage="0" equalAverage="0" bottom="0" percent="0" rank="0" text="0301 musí být větší (0316+0317)" dxfId="33"/>
    <cfRule type="containsText" priority="52" operator="containsText" aboveAverage="0" equalAverage="0" bottom="0" percent="0" rank="0" text="0301 je menší (0316+0317)" dxfId="34"/>
    <cfRule type="containsText" priority="53" operator="containsText" aboveAverage="0" equalAverage="0" bottom="0" percent="0" rank="0" text="0317 je větší (0301-0315)" dxfId="35"/>
    <cfRule type="containsText" priority="54" operator="containsText" aboveAverage="0" equalAverage="0" bottom="0" percent="0" rank="0" text="0316 je větší 0301" dxfId="36"/>
    <cfRule type="containsText" priority="55" operator="containsText" aboveAverage="0" equalAverage="0" bottom="0" percent="0" rank="0" text="0202 je větší 0201" dxfId="37"/>
    <cfRule type="containsText" priority="56" operator="containsText" aboveAverage="0" equalAverage="0" bottom="0" percent="0" rank="0" text="0115 je větší 0102" dxfId="38"/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58" operator="containsText" aboveAverage="0" equalAverage="0" bottom="0" percent="0" rank="0" text="0115 je větší 0102" dxfId="39"/>
    <cfRule type="containsText" priority="59" operator="containsText" aboveAverage="0" equalAverage="0" bottom="0" percent="0" rank="0" text="Chybí akce" dxfId="40"/>
    <cfRule type="containsText" priority="60" operator="containsText" aboveAverage="0" equalAverage="0" bottom="0" percent="0" rank="0" text="Chybí odpisy" dxfId="41"/>
    <cfRule type="containsText" priority="61" operator="containsText" aboveAverage="0" equalAverage="0" bottom="0" percent="0" rank="0" text="CHYBA" dxfId="42"/>
    <cfRule type="colorScale" priority="62">
      <colorScale>
        <cfvo type="formula" val="&quot;CHYBA&quot;"/>
        <cfvo type="formula" val="&quot;CHYBA&quot;"/>
        <color rgb="FFFF0000"/>
        <color rgb="FFFFEF9C"/>
      </colorScale>
    </cfRule>
    <cfRule type="cellIs" priority="63" operator="equal" aboveAverage="0" equalAverage="0" bottom="0" percent="0" rank="0" text="" dxfId="43">
      <formula>"""CHYBA"""</formula>
    </cfRule>
    <cfRule type="containsText" priority="64" operator="containsText" aboveAverage="0" equalAverage="0" bottom="0" percent="0" rank="0" text="0202 je větší 0201" dxfId="44"/>
    <cfRule type="containsText" priority="65" operator="containsText" aboveAverage="0" equalAverage="0" bottom="0" percent="0" rank="0" text="0115 je větší 0102" dxfId="45"/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67" operator="containsText" aboveAverage="0" equalAverage="0" bottom="0" percent="0" rank="0" text="0115 je větší 0102" dxfId="46"/>
    <cfRule type="containsText" priority="68" operator="containsText" aboveAverage="0" equalAverage="0" bottom="0" percent="0" rank="0" text="Chybí akce" dxfId="47"/>
    <cfRule type="containsText" priority="69" operator="containsText" aboveAverage="0" equalAverage="0" bottom="0" percent="0" rank="0" text="Chybí odpisy" dxfId="48"/>
    <cfRule type="containsText" priority="70" operator="containsText" aboveAverage="0" equalAverage="0" bottom="0" percent="0" rank="0" text="CHYBA" dxfId="49"/>
    <cfRule type="colorScale" priority="71">
      <colorScale>
        <cfvo type="formula" val="&quot;CHYBA&quot;"/>
        <cfvo type="formula" val="&quot;CHYBA&quot;"/>
        <color rgb="FFFF0000"/>
        <color rgb="FFFFEF9C"/>
      </colorScale>
    </cfRule>
    <cfRule type="cellIs" priority="72" operator="equal" aboveAverage="0" equalAverage="0" bottom="0" percent="0" rank="0" text="" dxfId="50">
      <formula>"""CHYBA"""</formula>
    </cfRule>
  </conditionalFormatting>
  <conditionalFormatting sqref="I54">
    <cfRule type="containsText" priority="73" operator="containsText" aboveAverage="0" equalAverage="0" bottom="0" percent="0" rank="0" text="Ř. 0302 musí být větší než součet 0317+0318" dxfId="51"/>
  </conditionalFormatting>
  <conditionalFormatting sqref="I69">
    <cfRule type="containsText" priority="74" operator="containsText" aboveAverage="0" equalAverage="0" bottom="0" percent="0" rank="0" text="Ř. 0317 je větší 0302" dxfId="52"/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76" operator="containsText" aboveAverage="0" equalAverage="0" bottom="0" percent="0" rank="0" text="0115 je větší 0102" dxfId="53"/>
    <cfRule type="containsText" priority="77" operator="containsText" aboveAverage="0" equalAverage="0" bottom="0" percent="0" rank="0" text="Chybí akce" dxfId="54"/>
    <cfRule type="containsText" priority="78" operator="containsText" aboveAverage="0" equalAverage="0" bottom="0" percent="0" rank="0" text="Chybí odpisy" dxfId="55"/>
    <cfRule type="containsText" priority="79" operator="containsText" aboveAverage="0" equalAverage="0" bottom="0" percent="0" rank="0" text="CHYBA" dxfId="56"/>
    <cfRule type="colorScale" priority="80">
      <colorScale>
        <cfvo type="formula" val="&quot;CHYBA&quot;"/>
        <cfvo type="formula" val="&quot;CHYBA&quot;"/>
        <color rgb="FFFF0000"/>
        <color rgb="FFFFEF9C"/>
      </colorScale>
    </cfRule>
    <cfRule type="cellIs" priority="81" operator="equal" aboveAverage="0" equalAverage="0" bottom="0" percent="0" rank="0" text="" dxfId="57">
      <formula>"""CHYBA"""</formula>
    </cfRule>
  </conditionalFormatting>
  <conditionalFormatting sqref="I69:I70">
    <cfRule type="containsText" priority="82" operator="containsText" aboveAverage="0" equalAverage="0" bottom="0" percent="0" rank="0" text="0316 je větší 0301" dxfId="58"/>
    <cfRule type="containsText" priority="83" operator="containsText" aboveAverage="0" equalAverage="0" bottom="0" percent="0" rank="0" text="0202 je větší 0201" dxfId="59"/>
    <cfRule type="containsText" priority="84" operator="containsText" aboveAverage="0" equalAverage="0" bottom="0" percent="0" rank="0" text="0115 je větší 0102" dxfId="60"/>
  </conditionalFormatting>
  <conditionalFormatting sqref="I70">
    <cfRule type="containsText" priority="85" operator="containsText" aboveAverage="0" equalAverage="0" bottom="0" percent="0" rank="0" text="Ř. 0318 musí být menší než rozdíl 0302 minus 0317" dxfId="61"/>
    <cfRule type="containsText" priority="86" operator="containsText" aboveAverage="0" equalAverage="0" bottom="0" percent="0" rank="0" text="0317 musí být menší než rozdíl 0301 minus 0315" dxfId="62"/>
    <cfRule type="containsText" priority="87" operator="containsText" aboveAverage="0" equalAverage="0" bottom="0" percent="0" rank="0" text="0317 musí být menší (0301-0315)" dxfId="63"/>
    <cfRule type="containsText" priority="88" operator="containsText" aboveAverage="0" equalAverage="0" bottom="0" percent="0" rank="0" text="0317 je větší (0301-0315)" dxfId="64"/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90" operator="containsText" aboveAverage="0" equalAverage="0" bottom="0" percent="0" rank="0" text="0115 je větší 0102" dxfId="65"/>
    <cfRule type="containsText" priority="91" operator="containsText" aboveAverage="0" equalAverage="0" bottom="0" percent="0" rank="0" text="Chybí akce" dxfId="66"/>
    <cfRule type="containsText" priority="92" operator="containsText" aboveAverage="0" equalAverage="0" bottom="0" percent="0" rank="0" text="Chybí odpisy" dxfId="67"/>
    <cfRule type="containsText" priority="93" operator="containsText" aboveAverage="0" equalAverage="0" bottom="0" percent="0" rank="0" text="CHYBA" dxfId="68"/>
    <cfRule type="colorScale" priority="94">
      <colorScale>
        <cfvo type="formula" val="&quot;CHYBA&quot;"/>
        <cfvo type="formula" val="&quot;CHYBA&quot;"/>
        <color rgb="FFFF0000"/>
        <color rgb="FFFFEF9C"/>
      </colorScale>
    </cfRule>
    <cfRule type="cellIs" priority="95" operator="equal" aboveAverage="0" equalAverage="0" bottom="0" percent="0" rank="0" text="" dxfId="69">
      <formula>"""CHYBA"""</formula>
    </cfRule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97" operator="containsText" aboveAverage="0" equalAverage="0" bottom="0" percent="0" rank="0" text="0115 je větší 0102" dxfId="70"/>
    <cfRule type="containsText" priority="98" operator="containsText" aboveAverage="0" equalAverage="0" bottom="0" percent="0" rank="0" text="Chybí akce" dxfId="71"/>
    <cfRule type="containsText" priority="99" operator="containsText" aboveAverage="0" equalAverage="0" bottom="0" percent="0" rank="0" text="Chybí odpisy" dxfId="72"/>
    <cfRule type="containsText" priority="100" operator="containsText" aboveAverage="0" equalAverage="0" bottom="0" percent="0" rank="0" text="CHYBA" dxfId="73"/>
    <cfRule type="colorScale" priority="101">
      <colorScale>
        <cfvo type="formula" val="&quot;CHYBA&quot;"/>
        <cfvo type="formula" val="&quot;CHYBA&quot;"/>
        <color rgb="FFFF0000"/>
        <color rgb="FFFFEF9C"/>
      </colorScale>
    </cfRule>
    <cfRule type="cellIs" priority="102" operator="equal" aboveAverage="0" equalAverage="0" bottom="0" percent="0" rank="0" text="" dxfId="74">
      <formula>"""CHYBA"""</formula>
    </cfRule>
  </conditionalFormatting>
  <conditionalFormatting sqref="I75">
    <cfRule type="colorScale" priority="1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04" operator="containsText" aboveAverage="0" equalAverage="0" bottom="0" percent="0" rank="0" text="0115 je větší 0102" dxfId="75"/>
    <cfRule type="containsText" priority="105" operator="containsText" aboveAverage="0" equalAverage="0" bottom="0" percent="0" rank="0" text="Chybí akce" dxfId="76"/>
    <cfRule type="containsText" priority="106" operator="containsText" aboveAverage="0" equalAverage="0" bottom="0" percent="0" rank="0" text="Chybí odpisy" dxfId="77"/>
    <cfRule type="containsText" priority="107" operator="containsText" aboveAverage="0" equalAverage="0" bottom="0" percent="0" rank="0" text="CHYBA" dxfId="78"/>
    <cfRule type="colorScale" priority="108">
      <colorScale>
        <cfvo type="formula" val="&quot;CHYBA&quot;"/>
        <cfvo type="formula" val="&quot;CHYBA&quot;"/>
        <color rgb="FFFF0000"/>
        <color rgb="FFFFEF9C"/>
      </colorScale>
    </cfRule>
    <cfRule type="cellIs" priority="109" operator="equal" aboveAverage="0" equalAverage="0" bottom="0" percent="0" rank="0" text="" dxfId="79">
      <formula>"""CHYBA"""</formula>
    </cfRule>
  </conditionalFormatting>
  <conditionalFormatting sqref="I75:I82">
    <cfRule type="containsText" priority="110" operator="containsText" aboveAverage="0" equalAverage="0" bottom="0" percent="0" rank="0" text="0402 je větší 0401" dxfId="80"/>
    <cfRule type="containsText" priority="111" operator="containsText" aboveAverage="0" equalAverage="0" bottom="0" percent="0" rank="0" text="0316 je větší 0301" dxfId="81"/>
    <cfRule type="containsText" priority="112" operator="containsText" aboveAverage="0" equalAverage="0" bottom="0" percent="0" rank="0" text="0202 je větší 0201" dxfId="82"/>
    <cfRule type="containsText" priority="113" operator="containsText" aboveAverage="0" equalAverage="0" bottom="0" percent="0" rank="0" text="0115 je větší 0102" dxfId="83"/>
  </conditionalFormatting>
  <conditionalFormatting sqref="I76">
    <cfRule type="colorScale" priority="1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15" operator="containsText" aboveAverage="0" equalAverage="0" bottom="0" percent="0" rank="0" text="0115 je větší 0102" dxfId="84"/>
    <cfRule type="containsText" priority="116" operator="containsText" aboveAverage="0" equalAverage="0" bottom="0" percent="0" rank="0" text="Chybí akce" dxfId="85"/>
    <cfRule type="containsText" priority="117" operator="containsText" aboveAverage="0" equalAverage="0" bottom="0" percent="0" rank="0" text="Chybí odpisy" dxfId="86"/>
    <cfRule type="containsText" priority="118" operator="containsText" aboveAverage="0" equalAverage="0" bottom="0" percent="0" rank="0" text="CHYBA" dxfId="87"/>
    <cfRule type="colorScale" priority="119">
      <colorScale>
        <cfvo type="formula" val="&quot;CHYBA&quot;"/>
        <cfvo type="formula" val="&quot;CHYBA&quot;"/>
        <color rgb="FFFF0000"/>
        <color rgb="FFFFEF9C"/>
      </colorScale>
    </cfRule>
    <cfRule type="cellIs" priority="120" operator="equal" aboveAverage="0" equalAverage="0" bottom="0" percent="0" rank="0" text="" dxfId="88">
      <formula>"""CHYBA"""</formula>
    </cfRule>
  </conditionalFormatting>
  <conditionalFormatting sqref="I77">
    <cfRule type="colorScale" priority="1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22" operator="containsText" aboveAverage="0" equalAverage="0" bottom="0" percent="0" rank="0" text="0115 je větší 0102" dxfId="89"/>
    <cfRule type="containsText" priority="123" operator="containsText" aboveAverage="0" equalAverage="0" bottom="0" percent="0" rank="0" text="Chybí akce" dxfId="90"/>
    <cfRule type="containsText" priority="124" operator="containsText" aboveAverage="0" equalAverage="0" bottom="0" percent="0" rank="0" text="Chybí odpisy" dxfId="91"/>
    <cfRule type="containsText" priority="125" operator="containsText" aboveAverage="0" equalAverage="0" bottom="0" percent="0" rank="0" text="CHYBA" dxfId="92"/>
    <cfRule type="colorScale" priority="126">
      <colorScale>
        <cfvo type="formula" val="&quot;CHYBA&quot;"/>
        <cfvo type="formula" val="&quot;CHYBA&quot;"/>
        <color rgb="FFFF0000"/>
        <color rgb="FFFFEF9C"/>
      </colorScale>
    </cfRule>
    <cfRule type="cellIs" priority="127" operator="equal" aboveAverage="0" equalAverage="0" bottom="0" percent="0" rank="0" text="" dxfId="93">
      <formula>"""CHYBA"""</formula>
    </cfRule>
  </conditionalFormatting>
  <conditionalFormatting sqref="I77:I82">
    <cfRule type="containsText" priority="128" operator="containsText" aboveAverage="0" equalAverage="0" bottom="0" percent="0" rank="0" text="0404 je větší 0403" dxfId="94"/>
  </conditionalFormatting>
  <conditionalFormatting sqref="I78">
    <cfRule type="colorScale" priority="12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30" operator="containsText" aboveAverage="0" equalAverage="0" bottom="0" percent="0" rank="0" text="0115 je větší 0102" dxfId="95"/>
    <cfRule type="containsText" priority="131" operator="containsText" aboveAverage="0" equalAverage="0" bottom="0" percent="0" rank="0" text="Chybí akce" dxfId="96"/>
    <cfRule type="containsText" priority="132" operator="containsText" aboveAverage="0" equalAverage="0" bottom="0" percent="0" rank="0" text="Chybí odpisy" dxfId="97"/>
    <cfRule type="containsText" priority="133" operator="containsText" aboveAverage="0" equalAverage="0" bottom="0" percent="0" rank="0" text="CHYBA" dxfId="98"/>
    <cfRule type="colorScale" priority="134">
      <colorScale>
        <cfvo type="formula" val="&quot;CHYBA&quot;"/>
        <cfvo type="formula" val="&quot;CHYBA&quot;"/>
        <color rgb="FFFF0000"/>
        <color rgb="FFFFEF9C"/>
      </colorScale>
    </cfRule>
    <cfRule type="cellIs" priority="135" operator="equal" aboveAverage="0" equalAverage="0" bottom="0" percent="0" rank="0" text="" dxfId="99">
      <formula>"""CHYBA"""</formula>
    </cfRule>
  </conditionalFormatting>
  <conditionalFormatting sqref="I79">
    <cfRule type="colorScale" priority="1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37" operator="containsText" aboveAverage="0" equalAverage="0" bottom="0" percent="0" rank="0" text="0115 je větší 0102" dxfId="100"/>
    <cfRule type="containsText" priority="138" operator="containsText" aboveAverage="0" equalAverage="0" bottom="0" percent="0" rank="0" text="Chybí akce" dxfId="101"/>
    <cfRule type="containsText" priority="139" operator="containsText" aboveAverage="0" equalAverage="0" bottom="0" percent="0" rank="0" text="Chybí odpisy" dxfId="102"/>
    <cfRule type="containsText" priority="140" operator="containsText" aboveAverage="0" equalAverage="0" bottom="0" percent="0" rank="0" text="CHYBA" dxfId="103"/>
    <cfRule type="colorScale" priority="141">
      <colorScale>
        <cfvo type="formula" val="&quot;CHYBA&quot;"/>
        <cfvo type="formula" val="&quot;CHYBA&quot;"/>
        <color rgb="FFFF0000"/>
        <color rgb="FFFFEF9C"/>
      </colorScale>
    </cfRule>
    <cfRule type="cellIs" priority="142" operator="equal" aboveAverage="0" equalAverage="0" bottom="0" percent="0" rank="0" text="" dxfId="104">
      <formula>"""CHYBA"""</formula>
    </cfRule>
  </conditionalFormatting>
  <conditionalFormatting sqref="I79:I82">
    <cfRule type="containsText" priority="143" operator="containsText" aboveAverage="0" equalAverage="0" bottom="0" percent="0" rank="0" text="0406 je větší 0405" dxfId="105"/>
  </conditionalFormatting>
  <conditionalFormatting sqref="I80">
    <cfRule type="colorScale" priority="14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45" operator="containsText" aboveAverage="0" equalAverage="0" bottom="0" percent="0" rank="0" text="0115 je větší 0102" dxfId="106"/>
    <cfRule type="containsText" priority="146" operator="containsText" aboveAverage="0" equalAverage="0" bottom="0" percent="0" rank="0" text="Chybí akce" dxfId="107"/>
    <cfRule type="containsText" priority="147" operator="containsText" aboveAverage="0" equalAverage="0" bottom="0" percent="0" rank="0" text="Chybí odpisy" dxfId="108"/>
    <cfRule type="containsText" priority="148" operator="containsText" aboveAverage="0" equalAverage="0" bottom="0" percent="0" rank="0" text="CHYBA" dxfId="109"/>
    <cfRule type="colorScale" priority="149">
      <colorScale>
        <cfvo type="formula" val="&quot;CHYBA&quot;"/>
        <cfvo type="formula" val="&quot;CHYBA&quot;"/>
        <color rgb="FFFF0000"/>
        <color rgb="FFFFEF9C"/>
      </colorScale>
    </cfRule>
    <cfRule type="cellIs" priority="150" operator="equal" aboveAverage="0" equalAverage="0" bottom="0" percent="0" rank="0" text="" dxfId="110">
      <formula>"""CHYBA"""</formula>
    </cfRule>
  </conditionalFormatting>
  <conditionalFormatting sqref="I81">
    <cfRule type="colorScale" priority="1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52" operator="containsText" aboveAverage="0" equalAverage="0" bottom="0" percent="0" rank="0" text="0115 je větší 0102" dxfId="111"/>
    <cfRule type="containsText" priority="153" operator="containsText" aboveAverage="0" equalAverage="0" bottom="0" percent="0" rank="0" text="Chybí akce" dxfId="112"/>
    <cfRule type="containsText" priority="154" operator="containsText" aboveAverage="0" equalAverage="0" bottom="0" percent="0" rank="0" text="Chybí odpisy" dxfId="113"/>
    <cfRule type="containsText" priority="155" operator="containsText" aboveAverage="0" equalAverage="0" bottom="0" percent="0" rank="0" text="CHYBA" dxfId="114"/>
    <cfRule type="colorScale" priority="156">
      <colorScale>
        <cfvo type="formula" val="&quot;CHYBA&quot;"/>
        <cfvo type="formula" val="&quot;CHYBA&quot;"/>
        <color rgb="FFFF0000"/>
        <color rgb="FFFFEF9C"/>
      </colorScale>
    </cfRule>
    <cfRule type="cellIs" priority="157" operator="equal" aboveAverage="0" equalAverage="0" bottom="0" percent="0" rank="0" text="" dxfId="115">
      <formula>"""CHYBA"""</formula>
    </cfRule>
  </conditionalFormatting>
  <conditionalFormatting sqref="I81:I82">
    <cfRule type="containsText" priority="158" operator="containsText" aboveAverage="0" equalAverage="0" bottom="0" percent="0" rank="0" text="0408 je větší 0407" dxfId="116"/>
  </conditionalFormatting>
  <conditionalFormatting sqref="I82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60" operator="containsText" aboveAverage="0" equalAverage="0" bottom="0" percent="0" rank="0" text="0115 je větší 0102" dxfId="117"/>
    <cfRule type="containsText" priority="161" operator="containsText" aboveAverage="0" equalAverage="0" bottom="0" percent="0" rank="0" text="Chybí akce" dxfId="118"/>
    <cfRule type="containsText" priority="162" operator="containsText" aboveAverage="0" equalAverage="0" bottom="0" percent="0" rank="0" text="Chybí odpisy" dxfId="119"/>
    <cfRule type="containsText" priority="163" operator="containsText" aboveAverage="0" equalAverage="0" bottom="0" percent="0" rank="0" text="CHYBA" dxfId="120"/>
    <cfRule type="colorScale" priority="164">
      <colorScale>
        <cfvo type="formula" val="&quot;CHYBA&quot;"/>
        <cfvo type="formula" val="&quot;CHYBA&quot;"/>
        <color rgb="FFFF0000"/>
        <color rgb="FFFFEF9C"/>
      </colorScale>
    </cfRule>
    <cfRule type="cellIs" priority="165" operator="equal" aboveAverage="0" equalAverage="0" bottom="0" percent="0" rank="0" text="" dxfId="121">
      <formula>"""CHYBA"""</formula>
    </cfRule>
  </conditionalFormatting>
  <conditionalFormatting sqref="I86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67" operator="containsText" aboveAverage="0" equalAverage="0" bottom="0" percent="0" rank="0" text="0115 je větší 0102" dxfId="122"/>
    <cfRule type="containsText" priority="168" operator="containsText" aboveAverage="0" equalAverage="0" bottom="0" percent="0" rank="0" text="Chybí akce" dxfId="123"/>
    <cfRule type="containsText" priority="169" operator="containsText" aboveAverage="0" equalAverage="0" bottom="0" percent="0" rank="0" text="Chybí odpisy" dxfId="124"/>
    <cfRule type="containsText" priority="170" operator="containsText" aboveAverage="0" equalAverage="0" bottom="0" percent="0" rank="0" text="CHYBA" dxfId="125"/>
    <cfRule type="colorScale" priority="171">
      <colorScale>
        <cfvo type="formula" val="&quot;CHYBA&quot;"/>
        <cfvo type="formula" val="&quot;CHYBA&quot;"/>
        <color rgb="FFFF0000"/>
        <color rgb="FFFFEF9C"/>
      </colorScale>
    </cfRule>
    <cfRule type="cellIs" priority="172" operator="equal" aboveAverage="0" equalAverage="0" bottom="0" percent="0" rank="0" text="" dxfId="126">
      <formula>"""CHYBA"""</formula>
    </cfRule>
  </conditionalFormatting>
  <conditionalFormatting sqref="I86:I87 J89:J92 I93">
    <cfRule type="containsText" priority="173" operator="containsText" aboveAverage="0" equalAverage="0" bottom="0" percent="0" rank="0" text="0414 je větší 0412" dxfId="127"/>
    <cfRule type="containsText" priority="174" operator="containsText" aboveAverage="0" equalAverage="0" bottom="0" percent="0" rank="0" text="0408 je větší 0407" dxfId="128"/>
    <cfRule type="containsText" priority="175" operator="containsText" aboveAverage="0" equalAverage="0" bottom="0" percent="0" rank="0" text="0406 je větší 0405" dxfId="129"/>
    <cfRule type="containsText" priority="176" operator="containsText" aboveAverage="0" equalAverage="0" bottom="0" percent="0" rank="0" text="0404 je větší 0403" dxfId="130"/>
    <cfRule type="containsText" priority="177" operator="containsText" aboveAverage="0" equalAverage="0" bottom="0" percent="0" rank="0" text="0402 je větší 0401" dxfId="131"/>
    <cfRule type="containsText" priority="178" operator="containsText" aboveAverage="0" equalAverage="0" bottom="0" percent="0" rank="0" text="0316 je větší 0301" dxfId="132"/>
    <cfRule type="containsText" priority="179" operator="containsText" aboveAverage="0" equalAverage="0" bottom="0" percent="0" rank="0" text="0202 je větší 0201" dxfId="133"/>
    <cfRule type="containsText" priority="180" operator="containsText" aboveAverage="0" equalAverage="0" bottom="0" percent="0" rank="0" text="0115 je větší 0102" dxfId="134"/>
  </conditionalFormatting>
  <conditionalFormatting sqref="I87">
    <cfRule type="containsText" priority="181" operator="containsText" aboveAverage="0" equalAverage="0" bottom="0" percent="0" rank="0" text="Počet hodin neodpovídá ř. 0414*48 hod." dxfId="135"/>
    <cfRule type="containsText" priority="182" operator="containsText" aboveAverage="0" equalAverage="0" bottom="0" percent="0" rank="0" text="Počet hodin neodpovídá 0414*48" dxfId="136"/>
    <cfRule type="colorScale" priority="1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184" operator="containsText" aboveAverage="0" equalAverage="0" bottom="0" percent="0" rank="0" text="0115 je větší 0102" dxfId="137"/>
    <cfRule type="colorScale" priority="185">
      <colorScale>
        <cfvo type="formula" val="&quot;CHYBA&quot;"/>
        <cfvo type="formula" val="&quot;CHYBA&quot;"/>
        <color rgb="FFFF0000"/>
        <color rgb="FFFFEF9C"/>
      </colorScale>
    </cfRule>
    <cfRule type="cellIs" priority="186" operator="equal" aboveAverage="0" equalAverage="0" bottom="0" percent="0" rank="0" text="" dxfId="138">
      <formula>"""CHYBA"""</formula>
    </cfRule>
  </conditionalFormatting>
  <conditionalFormatting sqref="I89">
    <cfRule type="containsText" priority="187" operator="containsText" aboveAverage="0" equalAverage="0" bottom="0" percent="0" rank="0" text="Vyplňte počet akcí" dxfId="139"/>
    <cfRule type="colorScale" priority="188">
      <colorScale>
        <cfvo type="formula" val="&quot;CHYBA&quot;"/>
        <cfvo type="formula" val="&quot;CHYBA&quot;"/>
        <color rgb="FFFF0000"/>
        <color rgb="FFFFEF9C"/>
      </colorScale>
    </cfRule>
    <cfRule type="colorScale" priority="1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190" operator="equal" aboveAverage="0" equalAverage="0" bottom="0" percent="0" rank="0" text="" dxfId="140">
      <formula>"""CHYBA"""</formula>
    </cfRule>
  </conditionalFormatting>
  <conditionalFormatting sqref="I90">
    <cfRule type="containsText" priority="191" operator="containsText" aboveAverage="0" equalAverage="0" bottom="0" percent="0" rank="0" text="Vyplněny online návštěvy v 0515" dxfId="141"/>
    <cfRule type="containsText" priority="192" operator="containsText" aboveAverage="0" equalAverage="0" bottom="0" percent="0" rank="0" text="Vyplněny návštěvy v 0515" dxfId="142"/>
    <cfRule type="containsText" priority="193" operator="containsText" aboveAverage="0" equalAverage="0" bottom="0" percent="0" rank="0" text="Chybí hodnota v 0416" dxfId="143"/>
  </conditionalFormatting>
  <conditionalFormatting sqref="I91">
    <cfRule type="containsText" priority="194" operator="containsText" aboveAverage="0" equalAverage="0" bottom="0" percent="0" rank="0" text="Vyplňte počet akcí" dxfId="144"/>
    <cfRule type="colorScale" priority="195">
      <colorScale>
        <cfvo type="formula" val="&quot;CHYBA&quot;"/>
        <cfvo type="formula" val="&quot;CHYBA&quot;"/>
        <color rgb="FFFF0000"/>
        <color rgb="FFFFEF9C"/>
      </colorScale>
    </cfRule>
    <cfRule type="colorScale" priority="1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197" operator="equal" aboveAverage="0" equalAverage="0" bottom="0" percent="0" rank="0" text="" dxfId="145">
      <formula>"""CHYBA"""</formula>
    </cfRule>
  </conditionalFormatting>
  <conditionalFormatting sqref="I92">
    <cfRule type="containsText" priority="198" operator="containsText" aboveAverage="0" equalAverage="0" bottom="0" percent="0" rank="0" text="Vyplněny online návštěvy v 0516" dxfId="146"/>
    <cfRule type="containsText" priority="199" operator="containsText" aboveAverage="0" equalAverage="0" bottom="0" percent="0" rank="0" text="Vyplněny online návštěvy v 0515" dxfId="147"/>
    <cfRule type="containsText" priority="200" operator="containsText" aboveAverage="0" equalAverage="0" bottom="0" percent="0" rank="0" text="Vyplněny návštěvy v 0516" dxfId="148"/>
    <cfRule type="containsText" priority="201" operator="containsText" aboveAverage="0" equalAverage="0" bottom="0" percent="0" rank="0" text="Vyplněny návštěvy v 0515" dxfId="149"/>
    <cfRule type="containsText" priority="202" operator="containsText" aboveAverage="0" equalAverage="0" bottom="0" percent="0" rank="0" text="Chybí hodnota v 0416" dxfId="150"/>
  </conditionalFormatting>
  <conditionalFormatting sqref="I93">
    <cfRule type="containsText" priority="203" operator="containsText" aboveAverage="0" equalAverage="0" bottom="0" percent="0" rank="0" text="0419 je větší 0417" dxfId="151"/>
    <cfRule type="colorScale" priority="20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05" operator="containsText" aboveAverage="0" equalAverage="0" bottom="0" percent="0" rank="0" text="0115 je větší 0102" dxfId="152"/>
    <cfRule type="containsText" priority="206" operator="containsText" aboveAverage="0" equalAverage="0" bottom="0" percent="0" rank="0" text="Chybí akce" dxfId="153"/>
    <cfRule type="containsText" priority="207" operator="containsText" aboveAverage="0" equalAverage="0" bottom="0" percent="0" rank="0" text="Chybí odpisy" dxfId="154"/>
    <cfRule type="containsText" priority="208" operator="containsText" aboveAverage="0" equalAverage="0" bottom="0" percent="0" rank="0" text="CHYBA" dxfId="155"/>
    <cfRule type="colorScale" priority="209">
      <colorScale>
        <cfvo type="formula" val="&quot;CHYBA&quot;"/>
        <cfvo type="formula" val="&quot;CHYBA&quot;"/>
        <color rgb="FFFF0000"/>
        <color rgb="FFFFEF9C"/>
      </colorScale>
    </cfRule>
    <cfRule type="cellIs" priority="210" operator="equal" aboveAverage="0" equalAverage="0" bottom="0" percent="0" rank="0" text="" dxfId="156">
      <formula>"""CHYBA"""</formula>
    </cfRule>
  </conditionalFormatting>
  <conditionalFormatting sqref="I94">
    <cfRule type="containsText" priority="211" operator="containsText" aboveAverage="0" equalAverage="0" bottom="0" percent="0" rank="0" text="Vyplňte počet akcí" dxfId="157"/>
    <cfRule type="colorScale" priority="212">
      <colorScale>
        <cfvo type="formula" val="&quot;CHYBA&quot;"/>
        <cfvo type="formula" val="&quot;CHYBA&quot;"/>
        <color rgb="FFFF0000"/>
        <color rgb="FFFFEF9C"/>
      </colorScale>
    </cfRule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14" operator="equal" aboveAverage="0" equalAverage="0" bottom="0" percent="0" rank="0" text="" dxfId="158">
      <formula>"""CHYBA"""</formula>
    </cfRule>
  </conditionalFormatting>
  <conditionalFormatting sqref="I96">
    <cfRule type="containsText" priority="215" operator="containsText" aboveAverage="0" equalAverage="0" bottom="0" percent="0" rank="0" text="Chybí tituly" dxfId="159"/>
    <cfRule type="containsText" priority="216" operator="containsText" aboveAverage="0" equalAverage="0" bottom="0" percent="0" rank="0" text="0419 je větší 0417" dxfId="160"/>
    <cfRule type="containsText" priority="217" operator="containsText" aboveAverage="0" equalAverage="0" bottom="0" percent="0" rank="0" text="0418 je větší 0417" dxfId="161"/>
    <cfRule type="containsText" priority="218" operator="containsText" aboveAverage="0" equalAverage="0" bottom="0" percent="0" rank="0" text="0416 je větší 0415" dxfId="162"/>
    <cfRule type="containsText" priority="219" operator="containsText" aboveAverage="0" equalAverage="0" bottom="0" percent="0" rank="0" text="0414 je větší 0412" dxfId="163"/>
    <cfRule type="containsText" priority="220" operator="containsText" aboveAverage="0" equalAverage="0" bottom="0" percent="0" rank="0" text="0408 je větší 0407" dxfId="164"/>
    <cfRule type="containsText" priority="221" operator="containsText" aboveAverage="0" equalAverage="0" bottom="0" percent="0" rank="0" text="0406 je větší 0405" dxfId="165"/>
    <cfRule type="containsText" priority="222" operator="containsText" aboveAverage="0" equalAverage="0" bottom="0" percent="0" rank="0" text="0404 je větší 0403" dxfId="166"/>
    <cfRule type="containsText" priority="223" operator="containsText" aboveAverage="0" equalAverage="0" bottom="0" percent="0" rank="0" text="0402 je větší 0401" dxfId="167"/>
    <cfRule type="containsText" priority="224" operator="containsText" aboveAverage="0" equalAverage="0" bottom="0" percent="0" rank="0" text="0316 je větší 0301" dxfId="168"/>
    <cfRule type="containsText" priority="225" operator="containsText" aboveAverage="0" equalAverage="0" bottom="0" percent="0" rank="0" text="0202 je větší 0201" dxfId="169"/>
    <cfRule type="containsText" priority="226" operator="containsText" aboveAverage="0" equalAverage="0" bottom="0" percent="0" rank="0" text="0115 je větší 0102" dxfId="170"/>
    <cfRule type="colorScale" priority="2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28" operator="containsText" aboveAverage="0" equalAverage="0" bottom="0" percent="0" rank="0" text="0115 je větší 0102" dxfId="171"/>
    <cfRule type="containsText" priority="229" operator="containsText" aboveAverage="0" equalAverage="0" bottom="0" percent="0" rank="0" text="Chybí akce" dxfId="172"/>
    <cfRule type="containsText" priority="230" operator="containsText" aboveAverage="0" equalAverage="0" bottom="0" percent="0" rank="0" text="Chybí odpisy" dxfId="173"/>
    <cfRule type="containsText" priority="231" operator="containsText" aboveAverage="0" equalAverage="0" bottom="0" percent="0" rank="0" text="CHYBA" dxfId="174"/>
    <cfRule type="colorScale" priority="232">
      <colorScale>
        <cfvo type="formula" val="&quot;CHYBA&quot;"/>
        <cfvo type="formula" val="&quot;CHYBA&quot;"/>
        <color rgb="FFFF0000"/>
        <color rgb="FFFFEF9C"/>
      </colorScale>
    </cfRule>
    <cfRule type="cellIs" priority="233" operator="equal" aboveAverage="0" equalAverage="0" bottom="0" percent="0" rank="0" text="" dxfId="175">
      <formula>"""CHYBA"""</formula>
    </cfRule>
  </conditionalFormatting>
  <conditionalFormatting sqref="I98">
    <cfRule type="containsText" priority="234" operator="containsText" aboveAverage="0" equalAverage="0" bottom="0" percent="0" rank="0" text="Chybí tituly" dxfId="176"/>
    <cfRule type="containsText" priority="235" operator="containsText" aboveAverage="0" equalAverage="0" bottom="0" percent="0" rank="0" text="0419 je větší 0417" dxfId="177"/>
    <cfRule type="containsText" priority="236" operator="containsText" aboveAverage="0" equalAverage="0" bottom="0" percent="0" rank="0" text="0418 je větší 0417" dxfId="178"/>
    <cfRule type="containsText" priority="237" operator="containsText" aboveAverage="0" equalAverage="0" bottom="0" percent="0" rank="0" text="0416 je větší 0415" dxfId="179"/>
    <cfRule type="containsText" priority="238" operator="containsText" aboveAverage="0" equalAverage="0" bottom="0" percent="0" rank="0" text="0414 je větší 0412" dxfId="180"/>
    <cfRule type="containsText" priority="239" operator="containsText" aboveAverage="0" equalAverage="0" bottom="0" percent="0" rank="0" text="0408 je větší 0407" dxfId="181"/>
    <cfRule type="containsText" priority="240" operator="containsText" aboveAverage="0" equalAverage="0" bottom="0" percent="0" rank="0" text="0406 je větší 0405" dxfId="182"/>
    <cfRule type="containsText" priority="241" operator="containsText" aboveAverage="0" equalAverage="0" bottom="0" percent="0" rank="0" text="0404 je větší 0403" dxfId="183"/>
    <cfRule type="containsText" priority="242" operator="containsText" aboveAverage="0" equalAverage="0" bottom="0" percent="0" rank="0" text="0402 je větší 0401" dxfId="184"/>
    <cfRule type="containsText" priority="243" operator="containsText" aboveAverage="0" equalAverage="0" bottom="0" percent="0" rank="0" text="0316 je větší 0301" dxfId="185"/>
    <cfRule type="containsText" priority="244" operator="containsText" aboveAverage="0" equalAverage="0" bottom="0" percent="0" rank="0" text="0202 je větší 0201" dxfId="186"/>
    <cfRule type="containsText" priority="245" operator="containsText" aboveAverage="0" equalAverage="0" bottom="0" percent="0" rank="0" text="0115 je větší 0102" dxfId="187"/>
    <cfRule type="colorScale" priority="2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47" operator="containsText" aboveAverage="0" equalAverage="0" bottom="0" percent="0" rank="0" text="0115 je větší 0102" dxfId="188"/>
    <cfRule type="containsText" priority="248" operator="containsText" aboveAverage="0" equalAverage="0" bottom="0" percent="0" rank="0" text="Chybí akce" dxfId="189"/>
    <cfRule type="containsText" priority="249" operator="containsText" aboveAverage="0" equalAverage="0" bottom="0" percent="0" rank="0" text="Chybí odpisy" dxfId="190"/>
    <cfRule type="containsText" priority="250" operator="containsText" aboveAverage="0" equalAverage="0" bottom="0" percent="0" rank="0" text="CHYBA" dxfId="191"/>
    <cfRule type="colorScale" priority="251">
      <colorScale>
        <cfvo type="formula" val="&quot;CHYBA&quot;"/>
        <cfvo type="formula" val="&quot;CHYBA&quot;"/>
        <color rgb="FFFF0000"/>
        <color rgb="FFFFEF9C"/>
      </colorScale>
    </cfRule>
    <cfRule type="cellIs" priority="252" operator="equal" aboveAverage="0" equalAverage="0" bottom="0" percent="0" rank="0" text="" dxfId="192">
      <formula>"""CHYBA"""</formula>
    </cfRule>
  </conditionalFormatting>
  <conditionalFormatting sqref="I110">
    <cfRule type="containsText" priority="253" operator="containsText" aboveAverage="0" equalAverage="0" bottom="0" percent="0" rank="0" text="Chybí webová stránka." dxfId="193"/>
  </conditionalFormatting>
  <conditionalFormatting sqref="I111">
    <cfRule type="containsText" priority="254" operator="containsText" aboveAverage="0" equalAverage="0" bottom="0" percent="0" rank="0" text="Chybí elektronický katalog." dxfId="194"/>
  </conditionalFormatting>
  <conditionalFormatting sqref="I124">
    <cfRule type="containsText" priority="255" operator="containsText" aboveAverage="0" equalAverage="0" bottom="0" percent="0" rank="0" text="Chybí hodnota v 0416" dxfId="195"/>
  </conditionalFormatting>
  <conditionalFormatting sqref="I138">
    <cfRule type="containsText" priority="256" operator="containsText" aboveAverage="0" equalAverage="0" bottom="0" percent="0" rank="0" text="Chybí dobrovolní pracovníci" dxfId="196"/>
  </conditionalFormatting>
  <conditionalFormatting sqref="I178">
    <cfRule type="containsText" priority="257" operator="containsText" aboveAverage="0" equalAverage="0" bottom="0" percent="0" rank="0" text="Chybí odpisy" dxfId="197"/>
    <cfRule type="containsText" priority="258" operator="containsText" aboveAverage="0" equalAverage="0" bottom="0" percent="0" rank="0" text="CHYBA" dxfId="198"/>
    <cfRule type="colorScale" priority="259">
      <colorScale>
        <cfvo type="formula" val="&quot;CHYBA&quot;"/>
        <cfvo type="formula" val="&quot;CHYBA&quot;"/>
        <color rgb="FFFF0000"/>
        <color rgb="FFFFEF9C"/>
      </colorScale>
    </cfRule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61" operator="equal" aboveAverage="0" equalAverage="0" bottom="0" percent="0" rank="0" text="" dxfId="199">
      <formula>"""CHYBA"""</formula>
    </cfRule>
  </conditionalFormatting>
  <conditionalFormatting sqref="I180">
    <cfRule type="colorScale" priority="262">
      <colorScale>
        <cfvo type="formula" val="&quot;CHYBA&quot;"/>
        <cfvo type="formula" val="&quot;CHYBA&quot;"/>
        <color rgb="FFFF0000"/>
        <color rgb="FFFFEF9C"/>
      </colorScale>
    </cfRule>
    <cfRule type="colorScale" priority="2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64" operator="equal" aboveAverage="0" equalAverage="0" bottom="0" percent="0" rank="0" text="" dxfId="200">
      <formula>"""CHYBA"""</formula>
    </cfRule>
  </conditionalFormatting>
  <conditionalFormatting sqref="I180:I181">
    <cfRule type="containsText" priority="265" operator="containsText" aboveAverage="0" equalAverage="0" bottom="0" percent="0" rank="0" text="Chybí výdaje HČ" dxfId="201"/>
  </conditionalFormatting>
  <conditionalFormatting sqref="I180:I182">
    <cfRule type="containsText" priority="266" operator="containsText" aboveAverage="0" equalAverage="0" bottom="0" percent="0" rank="0" text="Chybí odpisy" dxfId="202"/>
    <cfRule type="containsText" priority="267" operator="containsText" aboveAverage="0" equalAverage="0" bottom="0" percent="0" rank="0" text="CHYBA" dxfId="203"/>
  </conditionalFormatting>
  <conditionalFormatting sqref="I181">
    <cfRule type="colorScale" priority="268">
      <colorScale>
        <cfvo type="formula" val="&quot;CHYBA&quot;"/>
        <cfvo type="formula" val="&quot;CHYBA&quot;"/>
        <color rgb="FFFF0000"/>
        <color rgb="FFFFEF9C"/>
      </colorScale>
    </cfRule>
    <cfRule type="colorScale" priority="2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70" operator="equal" aboveAverage="0" equalAverage="0" bottom="0" percent="0" rank="0" text="" dxfId="204">
      <formula>"""CHYBA"""</formula>
    </cfRule>
  </conditionalFormatting>
  <conditionalFormatting sqref="I182">
    <cfRule type="colorScale" priority="271">
      <colorScale>
        <cfvo type="formula" val="&quot;CHYBA&quot;"/>
        <cfvo type="formula" val="&quot;CHYBA&quot;"/>
        <color rgb="FFFF0000"/>
        <color rgb="FFFFEF9C"/>
      </colorScale>
    </cfRule>
    <cfRule type="colorScale" priority="27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73" operator="equal" aboveAverage="0" equalAverage="0" bottom="0" percent="0" rank="0" text="" dxfId="205">
      <formula>"""CHYBA"""</formula>
    </cfRule>
  </conditionalFormatting>
  <conditionalFormatting sqref="J89">
    <cfRule type="colorScale" priority="2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75" operator="containsText" aboveAverage="0" equalAverage="0" bottom="0" percent="0" rank="0" text="0115 je větší 0102" dxfId="206"/>
    <cfRule type="colorScale" priority="276">
      <colorScale>
        <cfvo type="formula" val="&quot;CHYBA&quot;"/>
        <cfvo type="formula" val="&quot;CHYBA&quot;"/>
        <color rgb="FFFF0000"/>
        <color rgb="FFFFEF9C"/>
      </colorScale>
    </cfRule>
    <cfRule type="cellIs" priority="277" operator="equal" aboveAverage="0" equalAverage="0" bottom="0" percent="0" rank="0" text="" dxfId="207">
      <formula>"""CHYBA"""</formula>
    </cfRule>
    <cfRule type="colorScale" priority="278">
      <colorScale>
        <cfvo type="formula" val="&quot;CHYBA&quot;"/>
        <cfvo type="formula" val="&quot;CHYBA&quot;"/>
        <color rgb="FFFF0000"/>
        <color rgb="FFFFEF9C"/>
      </colorScale>
    </cfRule>
    <cfRule type="colorScale" priority="2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80" operator="equal" aboveAverage="0" equalAverage="0" bottom="0" percent="0" rank="0" text="" dxfId="208">
      <formula>"""CHYBA"""</formula>
    </cfRule>
  </conditionalFormatting>
  <conditionalFormatting sqref="J89:J92 I93">
    <cfRule type="containsText" priority="281" operator="containsText" aboveAverage="0" equalAverage="0" bottom="0" percent="0" rank="0" text="0416 je větší 0415" dxfId="209"/>
  </conditionalFormatting>
  <conditionalFormatting sqref="J90">
    <cfRule type="colorScale" priority="2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83" operator="containsText" aboveAverage="0" equalAverage="0" bottom="0" percent="0" rank="0" text="0115 je větší 0102" dxfId="210"/>
    <cfRule type="containsText" priority="284" operator="containsText" aboveAverage="0" equalAverage="0" bottom="0" percent="0" rank="0" text="Chybí akce" dxfId="211"/>
    <cfRule type="containsText" priority="285" operator="containsText" aboveAverage="0" equalAverage="0" bottom="0" percent="0" rank="0" text="Chybí odpisy" dxfId="212"/>
    <cfRule type="containsText" priority="286" operator="containsText" aboveAverage="0" equalAverage="0" bottom="0" percent="0" rank="0" text="CHYBA" dxfId="213"/>
    <cfRule type="colorScale" priority="287">
      <colorScale>
        <cfvo type="formula" val="&quot;CHYBA&quot;"/>
        <cfvo type="formula" val="&quot;CHYBA&quot;"/>
        <color rgb="FFFF0000"/>
        <color rgb="FFFFEF9C"/>
      </colorScale>
    </cfRule>
    <cfRule type="cellIs" priority="288" operator="equal" aboveAverage="0" equalAverage="0" bottom="0" percent="0" rank="0" text="" dxfId="214">
      <formula>"""CHYBA"""</formula>
    </cfRule>
  </conditionalFormatting>
  <conditionalFormatting sqref="J91">
    <cfRule type="colorScale" priority="2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290" operator="containsText" aboveAverage="0" equalAverage="0" bottom="0" percent="0" rank="0" text="0115 je větší 0102" dxfId="215"/>
    <cfRule type="containsText" priority="291" operator="containsText" aboveAverage="0" equalAverage="0" bottom="0" percent="0" rank="0" text="Chybí akce" dxfId="216"/>
    <cfRule type="containsText" priority="292" operator="containsText" aboveAverage="0" equalAverage="0" bottom="0" percent="0" rank="0" text="Chybí odpisy" dxfId="217"/>
    <cfRule type="containsText" priority="293" operator="containsText" aboveAverage="0" equalAverage="0" bottom="0" percent="0" rank="0" text="CHYBA" dxfId="218"/>
    <cfRule type="colorScale" priority="294">
      <colorScale>
        <cfvo type="formula" val="&quot;CHYBA&quot;"/>
        <cfvo type="formula" val="&quot;CHYBA&quot;"/>
        <color rgb="FFFF0000"/>
        <color rgb="FFFFEF9C"/>
      </colorScale>
    </cfRule>
    <cfRule type="cellIs" priority="295" operator="equal" aboveAverage="0" equalAverage="0" bottom="0" percent="0" rank="0" text="" dxfId="219">
      <formula>"""CHYBA"""</formula>
    </cfRule>
    <cfRule type="colorScale" priority="296">
      <colorScale>
        <cfvo type="formula" val="&quot;CHYBA&quot;"/>
        <cfvo type="formula" val="&quot;CHYBA&quot;"/>
        <color rgb="FFFF0000"/>
        <color rgb="FFFFEF9C"/>
      </colorScale>
    </cfRule>
    <cfRule type="colorScale" priority="2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298" operator="equal" aboveAverage="0" equalAverage="0" bottom="0" percent="0" rank="0" text="" dxfId="220">
      <formula>"""CHYBA"""</formula>
    </cfRule>
  </conditionalFormatting>
  <conditionalFormatting sqref="J91:J92 I93">
    <cfRule type="containsText" priority="299" operator="containsText" aboveAverage="0" equalAverage="0" bottom="0" percent="0" rank="0" text="0418 je větší 0417" dxfId="221"/>
  </conditionalFormatting>
  <conditionalFormatting sqref="J92">
    <cfRule type="colorScale" priority="3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ntainsText" priority="301" operator="containsText" aboveAverage="0" equalAverage="0" bottom="0" percent="0" rank="0" text="0115 je větší 0102" dxfId="222"/>
    <cfRule type="containsText" priority="302" operator="containsText" aboveAverage="0" equalAverage="0" bottom="0" percent="0" rank="0" text="Chybí akce" dxfId="223"/>
    <cfRule type="containsText" priority="303" operator="containsText" aboveAverage="0" equalAverage="0" bottom="0" percent="0" rank="0" text="Chybí odpisy" dxfId="224"/>
    <cfRule type="containsText" priority="304" operator="containsText" aboveAverage="0" equalAverage="0" bottom="0" percent="0" rank="0" text="CHYBA" dxfId="225"/>
    <cfRule type="colorScale" priority="305">
      <colorScale>
        <cfvo type="formula" val="&quot;CHYBA&quot;"/>
        <cfvo type="formula" val="&quot;CHYBA&quot;"/>
        <color rgb="FFFF0000"/>
        <color rgb="FFFFEF9C"/>
      </colorScale>
    </cfRule>
    <cfRule type="cellIs" priority="306" operator="equal" aboveAverage="0" equalAverage="0" bottom="0" percent="0" rank="0" text="" dxfId="226">
      <formula>"""CHYBA"""</formula>
    </cfRule>
  </conditionalFormatting>
  <conditionalFormatting sqref="J94">
    <cfRule type="colorScale" priority="307">
      <colorScale>
        <cfvo type="formula" val="&quot;CHYBA&quot;"/>
        <cfvo type="formula" val="&quot;CHYBA&quot;"/>
        <color rgb="FFFF0000"/>
        <color rgb="FFFFEF9C"/>
      </colorScale>
    </cfRule>
    <cfRule type="colorScale" priority="3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priority="309" operator="equal" aboveAverage="0" equalAverage="0" bottom="0" percent="0" rank="0" text="" dxfId="227">
      <formula>"""CHYBA"""</formula>
    </cfRule>
  </conditionalFormatting>
  <dataValidations count="41">
    <dataValidation allowBlank="true" error="Pouze 0 nebo 1." operator="between" showDropDown="false" showErrorMessage="true" showInputMessage="true" sqref="F10 G103:G104 G110:G111" type="whole">
      <formula1>0</formula1>
      <formula2>1</formula2>
    </dataValidation>
    <dataValidation allowBlank="true" operator="greaterThanOrEqual" showDropDown="false" showErrorMessage="true" showInputMessage="true" sqref="G12 G18:G31 G33:G34 G41:G48 G53:G68 G83:G85 G87 G94:G102 G105 G115:G123 G138 G154 G161 G168 G180 G182" type="whole">
      <formula1>0</formula1>
      <formula2>0</formula2>
    </dataValidation>
    <dataValidation allowBlank="false" error="Hodnota je větší než knihovních jednotek celkem" operator="between" showDropDown="false" showErrorMessage="true" showInputMessage="true" sqref="G32" type="whole">
      <formula1>0</formula1>
      <formula2>G19</formula2>
    </dataValidation>
    <dataValidation allowBlank="false" error="Hodnota je větší než registrovaných uživatelů" operator="between" showDropDown="false" showErrorMessage="true" showInputMessage="true" sqref="G40" type="whole">
      <formula1>0</formula1>
      <formula2>G39</formula2>
    </dataValidation>
    <dataValidation allowBlank="true" error="Hodnota je větší než fyzické výpůjčky celkem." operator="between" showDropDown="false" showErrorMessage="true" showInputMessage="true" sqref="G69" type="whole">
      <formula1>0</formula1>
      <formula2>G54</formula2>
    </dataValidation>
    <dataValidation allowBlank="true" error="Hodnota je větší než fyzické výpůjčky celkem mínus prezenční." operator="between" showDropDown="false" showErrorMessage="true" showInputMessage="true" sqref="G70" type="whole">
      <formula1>0</formula1>
      <formula2>G54-G69</formula2>
    </dataValidation>
    <dataValidation allowBlank="true" error="Hodnota je větší než požadavky." operator="between" showDropDown="false" showErrorMessage="true" showInputMessage="true" sqref="G76 G78 G80 G82" type="whole">
      <formula1>0</formula1>
      <formula2>G75</formula2>
    </dataValidation>
    <dataValidation allowBlank="true" error="Požadavků je méně než kladně vyřízených" operator="greaterThanOrEqual" showDropDown="false" showErrorMessage="true" showInputMessage="true" sqref="G75 G77 G79 G81" type="whole">
      <formula1>G82</formula1>
      <formula2>0</formula2>
    </dataValidation>
    <dataValidation allowBlank="true" error="Neodpovídá údaji v 0412." operator="between" showDropDown="false" showErrorMessage="true" showInputMessage="true" sqref="G88" type="whole">
      <formula1>0</formula1>
      <formula2>IF(G86*8&lt;G87,G86,FLOOR(G87/8,1))</formula2>
    </dataValidation>
    <dataValidation allowBlank="true" error="Neodpovídá údaji v 0414." operator="greaterThanOrEqual" showDropDown="false" showErrorMessage="true" showInputMessage="true" sqref="G86" type="whole">
      <formula1>G88</formula1>
      <formula2>0</formula2>
    </dataValidation>
    <dataValidation allowBlank="true" error="Neodpovídá údaji v 0415." operator="between" showDropDown="false" showErrorMessage="true" showInputMessage="true" sqref="G90" type="whole">
      <formula1>0</formula1>
      <formula2>G89</formula2>
    </dataValidation>
    <dataValidation allowBlank="true" error="Neodpovídá údaji v 0416." operator="greaterThanOrEqual" showDropDown="false" showErrorMessage="true" showInputMessage="true" sqref="G89" type="whole">
      <formula1>G90</formula1>
      <formula2>0</formula2>
    </dataValidation>
    <dataValidation allowBlank="true" error="Neodpovídá údaji v 0417." operator="between" showDropDown="false" showErrorMessage="true" showInputMessage="true" sqref="G92" type="whole">
      <formula1>0</formula1>
      <formula2>G91</formula2>
    </dataValidation>
    <dataValidation allowBlank="true" error="Neodpovídá údaji v 0418." operator="greaterThanOrEqual" showDropDown="false" showErrorMessage="true" showInputMessage="true" sqref="G91" type="whole">
      <formula1>G92</formula1>
      <formula2>0</formula2>
    </dataValidation>
    <dataValidation allowBlank="true" error="Neodpovídá údaji v 0417." operator="between" showDropDown="false" showErrorMessage="true" showInputMessage="true" sqref="G93" type="whole">
      <formula1>0</formula1>
      <formula2>G91</formula2>
    </dataValidation>
    <dataValidation allowBlank="true" error="Chybí webová stránka." operator="between" showDropDown="false" showErrorMessage="true" showInputMessage="true" sqref="G112" type="whole">
      <formula1>0</formula1>
      <formula2>IF(G110=0,0,9999999999)</formula2>
    </dataValidation>
    <dataValidation allowBlank="true" error="Chybí akce v 0416." operator="between" showDropDown="false" showErrorMessage="true" showInputMessage="true" sqref="G124" type="whole">
      <formula1>0</formula1>
      <formula2>IF(G90=0,0,9999999999)</formula2>
    </dataValidation>
    <dataValidation allowBlank="true" error="Chybí akce v 0418." operator="between" showDropDown="false" showErrorMessage="true" showInputMessage="true" sqref="G125" type="whole">
      <formula1>0</formula1>
      <formula2>IF(G92=0,0,9999999999)</formula2>
    </dataValidation>
    <dataValidation allowBlank="true" operator="greaterThanOrEqual" showDropDown="false" showErrorMessage="true" showInputMessage="true" sqref="G130:G137 G146:G149 G152:G153 G155:G158 G169:G172 G176 G178:G179 G183:G184" type="decimal">
      <formula1>0</formula1>
      <formula2>0</formula2>
    </dataValidation>
    <dataValidation allowBlank="true" error="Chybí počet dobrovolných pracovníků." operator="between" showDropDown="false" showErrorMessage="true" showInputMessage="true" sqref="G139" type="whole">
      <formula1>0</formula1>
      <formula2>IF(G138=0,0,9999999999)</formula2>
    </dataValidation>
    <dataValidation allowBlank="true" error="Neodpovídá údaji v 0702." operator="greaterThanOrEqual" showDropDown="false" showErrorMessage="true" showInputMessage="true" sqref="G144" type="decimal">
      <formula1>G145</formula1>
      <formula2>0</formula2>
    </dataValidation>
    <dataValidation allowBlank="true" error="Neodpovídá údaji v 0701." operator="between" showDropDown="false" showErrorMessage="true" showInputMessage="true" sqref="G145" type="decimal">
      <formula1>0</formula1>
      <formula2>G144</formula2>
    </dataValidation>
    <dataValidation allowBlank="true" error="Neodpovídá údaji v 0708." operator="greaterThanOrEqual" showDropDown="false" showErrorMessage="true" showInputMessage="true" sqref="G150" type="decimal">
      <formula1>G151</formula1>
      <formula2>0</formula2>
    </dataValidation>
    <dataValidation allowBlank="true" error="Neodpovídá údaji v 0707." operator="between" showDropDown="false" showErrorMessage="true" showInputMessage="true" sqref="G151" type="decimal">
      <formula1>0</formula1>
      <formula2>G150</formula2>
    </dataValidation>
    <dataValidation allowBlank="true" error="Neodpovídá údaji v 0717." operator="greaterThanOrEqual" showDropDown="false" showErrorMessage="true" showInputMessage="true" sqref="G159" type="decimal">
      <formula1>G160</formula1>
      <formula2>0</formula2>
    </dataValidation>
    <dataValidation allowBlank="true" error="Neodpovídá údaji v 0716." operator="between" showDropDown="false" showErrorMessage="true" showInputMessage="true" sqref="G160" type="decimal">
      <formula1>0</formula1>
      <formula2>G159</formula2>
    </dataValidation>
    <dataValidation allowBlank="true" error="Neodpovídá údajům v 0802 a 0808." operator="greaterThanOrEqual" showDropDown="false" showErrorMessage="true" showInputMessage="true" sqref="G166" type="decimal">
      <formula1>G167+G173</formula1>
      <formula2>0</formula2>
    </dataValidation>
    <dataValidation allowBlank="true" error="Neodpovídá údajům v 0801 a 0808." operator="between" showDropDown="false" showErrorMessage="true" showInputMessage="true" sqref="G167" type="decimal">
      <formula1>0</formula1>
      <formula2>G166-G173</formula2>
    </dataValidation>
    <dataValidation allowBlank="true" error="Neodpovídá údajům v 0801 a 0802 nebo 0809 a 0810." operator="between" showDropDown="false" showErrorMessage="true" showInputMessage="true" sqref="G173" type="decimal">
      <formula1>G174+G175</formula1>
      <formula2>G166-G167</formula2>
    </dataValidation>
    <dataValidation allowBlank="true" error="Neodpovídá údajům v 0808 a 0810." operator="between" showDropDown="false" showErrorMessage="true" showInputMessage="true" sqref="G174" type="decimal">
      <formula1>0</formula1>
      <formula2>G173-G175</formula2>
    </dataValidation>
    <dataValidation allowBlank="true" error="Neodpovídá údajům v 0808 a 0809." operator="between" showDropDown="false" showErrorMessage="true" showInputMessage="true" sqref="G175" type="decimal">
      <formula1>0</formula1>
      <formula2>G173-G174</formula2>
    </dataValidation>
    <dataValidation allowBlank="true" error="Neodpovídá údaji v 0815." operator="between" showDropDown="false" showErrorMessage="true" showInputMessage="true" sqref="G181" type="decimal">
      <formula1>0</formula1>
      <formula2>G180</formula2>
    </dataValidation>
    <dataValidation allowBlank="true" error="Více pojízdných poboček než celkem." operator="lessThanOrEqual" showDropDown="false" showErrorMessage="true" showInputMessage="true" sqref="G13" type="whole">
      <formula1>G12</formula1>
      <formula2>0</formula2>
    </dataValidation>
    <dataValidation allowBlank="true" error="Požadavků je méně než kladně vyřízených" operator="greaterThanOrEqual" showDropDown="false" showErrorMessage="true" showInputMessage="true" sqref="H77" type="whole">
      <formula1>G78</formula1>
      <formula2>0</formula2>
    </dataValidation>
    <dataValidation allowBlank="true" error="Řádek 0202 je větší než zadávaná hodnota." operator="greaterThanOrEqual" showDropDown="false" showErrorMessage="true" showInputMessage="true" sqref="G39" type="whole">
      <formula1>G40</formula1>
      <formula2>0</formula2>
    </dataValidation>
    <dataValidation allowBlank="true" error="Chybí elektronický katalog." operator="between" showDropDown="false" showErrorMessage="true" showInputMessage="true" sqref="G113" type="whole">
      <formula1>0</formula1>
      <formula2>IF(G111=0,0,9999999999)</formula2>
    </dataValidation>
    <dataValidation allowBlank="true" error="Chybí elektronický katalog." operator="between" showDropDown="false" showErrorMessage="true" showInputMessage="true" sqref="G114" type="whole">
      <formula1>0</formula1>
      <formula2>IF(G111=0,0,9999999999)</formula2>
    </dataValidation>
    <dataValidation allowBlank="true" error="Zadejte evidenční číslo knihovny bez / a roku registrace." operator="greaterThan" showDropDown="false" showErrorMessage="true" showInputMessage="true" sqref="F5:G5" type="whole">
      <formula1>0</formula1>
      <formula2>0</formula2>
    </dataValidation>
    <dataValidation allowBlank="true" operator="between" prompt="Kraj vyberte ze seznamu." promptTitle="Kraj" showDropDown="false" showErrorMessage="true" showInputMessage="true" sqref="I10" type="list">
      <formula1>$K$11:$K$24</formula1>
      <formula2>0</formula2>
    </dataValidation>
    <dataValidation allowBlank="true" operator="between" prompt="Právní formu ZJ vyberte ze seznamu." promptTitle="Právní forma ZJ" showDropDown="false" showErrorMessage="true" showInputMessage="true" sqref="I3" type="list">
      <formula1>$K$26:$K$34</formula1>
      <formula2>0</formula2>
    </dataValidation>
    <dataValidation allowBlank="true" operator="greaterThanOrEqual" showDropDown="false" showErrorMessage="true" showInputMessage="true" sqref="G177" type="none">
      <formula1>0</formula1>
      <formula2>0</formula2>
    </dataValidation>
  </dataValidations>
  <hyperlinks>
    <hyperlink ref="C9" r:id="rId1" display="https://www.mvcr.cz/clanek/statistiky-pocty-obyvatel-v-obcich.aspx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35" man="true" max="16383" min="0"/>
    <brk id="71" man="true" max="16383" min="0"/>
    <brk id="106" man="true" max="16383" min="0"/>
    <brk id="140" man="true" max="16383" min="0"/>
  </rowBreaks>
  <colBreaks count="1" manualBreakCount="1">
    <brk id="7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243"/>
  <sheetViews>
    <sheetView showFormulas="false" showGridLines="fals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Y229" activeCellId="0" sqref="Y229"/>
    </sheetView>
  </sheetViews>
  <sheetFormatPr defaultRowHeight="15" zeroHeight="false" outlineLevelRow="0" outlineLevelCol="0"/>
  <cols>
    <col collapsed="false" customWidth="true" hidden="false" outlineLevel="0" max="1" min="1" style="2" width="3.57"/>
    <col collapsed="false" customWidth="true" hidden="false" outlineLevel="0" max="2" min="2" style="2" width="3.29"/>
    <col collapsed="false" customWidth="true" hidden="false" outlineLevel="0" max="3" min="3" style="2" width="5.28"/>
    <col collapsed="false" customWidth="true" hidden="false" outlineLevel="0" max="4" min="4" style="2" width="5.7"/>
    <col collapsed="false" customWidth="true" hidden="false" outlineLevel="0" max="5" min="5" style="2" width="5.01"/>
    <col collapsed="false" customWidth="true" hidden="false" outlineLevel="0" max="6" min="6" style="2" width="3.71"/>
    <col collapsed="false" customWidth="true" hidden="false" outlineLevel="0" max="7" min="7" style="2" width="3.14"/>
    <col collapsed="false" customWidth="true" hidden="false" outlineLevel="0" max="8" min="8" style="2" width="5.57"/>
    <col collapsed="false" customWidth="true" hidden="false" outlineLevel="0" max="9" min="9" style="2" width="0.86"/>
    <col collapsed="false" customWidth="true" hidden="false" outlineLevel="0" max="10" min="10" style="2" width="3.14"/>
    <col collapsed="false" customWidth="true" hidden="false" outlineLevel="0" max="11" min="11" style="2" width="1.58"/>
    <col collapsed="false" customWidth="true" hidden="false" outlineLevel="0" max="15" min="12" style="2" width="2.99"/>
    <col collapsed="false" customWidth="true" hidden="false" outlineLevel="0" max="16" min="16" style="2" width="1.42"/>
    <col collapsed="false" customWidth="true" hidden="false" outlineLevel="0" max="18" min="17" style="2" width="2"/>
    <col collapsed="false" customWidth="true" hidden="false" outlineLevel="0" max="19" min="19" style="2" width="2.57"/>
    <col collapsed="false" customWidth="true" hidden="false" outlineLevel="0" max="20" min="20" style="2" width="1.71"/>
    <col collapsed="false" customWidth="true" hidden="false" outlineLevel="0" max="21" min="21" style="2" width="2"/>
    <col collapsed="false" customWidth="true" hidden="false" outlineLevel="0" max="22" min="22" style="2" width="2.57"/>
    <col collapsed="false" customWidth="true" hidden="false" outlineLevel="0" max="23" min="23" style="2" width="3.86"/>
    <col collapsed="false" customWidth="true" hidden="false" outlineLevel="0" max="24" min="24" style="2" width="4.43"/>
    <col collapsed="false" customWidth="true" hidden="false" outlineLevel="0" max="25" min="25" style="2" width="13.43"/>
    <col collapsed="false" customWidth="true" hidden="false" outlineLevel="0" max="26" min="26" style="2" width="1.71"/>
    <col collapsed="false" customWidth="true" hidden="false" outlineLevel="0" max="27" min="27" style="2" width="1.85"/>
    <col collapsed="false" customWidth="true" hidden="false" outlineLevel="0" max="28" min="28" style="2" width="2"/>
    <col collapsed="false" customWidth="true" hidden="false" outlineLevel="0" max="29" min="29" style="2" width="0.71"/>
    <col collapsed="false" customWidth="true" hidden="false" outlineLevel="0" max="30" min="30" style="2" width="1.71"/>
    <col collapsed="false" customWidth="true" hidden="false" outlineLevel="0" max="31" min="31" style="2" width="1.14"/>
    <col collapsed="false" customWidth="true" hidden="false" outlineLevel="0" max="32" min="32" style="2" width="2"/>
    <col collapsed="false" customWidth="true" hidden="false" outlineLevel="0" max="33" min="33" style="2" width="3.14"/>
    <col collapsed="false" customWidth="true" hidden="false" outlineLevel="0" max="34" min="34" style="2" width="4.57"/>
    <col collapsed="false" customWidth="true" hidden="false" outlineLevel="0" max="1025" min="35" style="2" width="9.14"/>
  </cols>
  <sheetData>
    <row r="1" customFormat="false" ht="12" hidden="false" customHeight="true" outlineLevel="0" collapsed="false">
      <c r="A1" s="126" t="s">
        <v>303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 t="s">
        <v>8</v>
      </c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8" t="s">
        <v>304</v>
      </c>
      <c r="Z1" s="128"/>
      <c r="AA1" s="128"/>
      <c r="AB1" s="128"/>
      <c r="AC1" s="128"/>
      <c r="AD1" s="128"/>
      <c r="AE1" s="128"/>
      <c r="AF1" s="128"/>
      <c r="AG1" s="128"/>
      <c r="AH1" s="128"/>
      <c r="AI1" s="16"/>
    </row>
    <row r="2" customFormat="false" ht="10.5" hidden="false" customHeight="true" outlineLevel="0" collapsed="false">
      <c r="A2" s="129" t="s">
        <v>305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customFormat="false" ht="10.5" hidden="false" customHeight="true" outlineLevel="0" collapsed="false">
      <c r="A3" s="130" t="s">
        <v>306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31" t="s">
        <v>307</v>
      </c>
      <c r="Z3" s="132"/>
      <c r="AA3" s="133"/>
      <c r="AB3" s="133"/>
      <c r="AC3" s="133"/>
      <c r="AD3" s="134"/>
      <c r="AE3" s="134"/>
      <c r="AF3" s="135"/>
      <c r="AG3" s="135"/>
      <c r="AH3" s="135"/>
      <c r="AI3" s="136"/>
    </row>
    <row r="4" customFormat="false" ht="9.75" hidden="false" customHeight="true" outlineLevel="0" collapsed="false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1" t="s">
        <v>308</v>
      </c>
      <c r="Z4" s="132"/>
      <c r="AA4" s="133"/>
      <c r="AB4" s="133"/>
      <c r="AC4" s="133"/>
      <c r="AD4" s="134"/>
      <c r="AE4" s="134"/>
      <c r="AF4" s="135"/>
      <c r="AG4" s="138"/>
      <c r="AH4" s="138"/>
      <c r="AI4" s="136"/>
    </row>
    <row r="5" customFormat="false" ht="18.75" hidden="false" customHeight="true" outlineLevel="0" collapsed="false">
      <c r="A5" s="139" t="s">
        <v>309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</row>
    <row r="6" customFormat="false" ht="15.75" hidden="false" customHeight="true" outlineLevel="0" collapsed="false">
      <c r="A6" s="140" t="s">
        <v>310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</row>
    <row r="7" customFormat="false" ht="10.5" hidden="false" customHeight="true" outlineLevel="0" collapsed="false">
      <c r="A7" s="141" t="s">
        <v>311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</row>
    <row r="8" customFormat="false" ht="10.5" hidden="false" customHeight="true" outlineLevel="0" collapsed="false">
      <c r="A8" s="141" t="s">
        <v>312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</row>
    <row r="9" customFormat="false" ht="12" hidden="false" customHeight="true" outlineLevel="0" collapsed="false">
      <c r="A9" s="141" t="s">
        <v>313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</row>
    <row r="10" customFormat="false" ht="9.75" hidden="false" customHeight="true" outlineLevel="0" collapsed="false">
      <c r="A10" s="142" t="s">
        <v>314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144" t="s">
        <v>315</v>
      </c>
      <c r="R10" s="144"/>
      <c r="S10" s="144"/>
      <c r="T10" s="145" t="s">
        <v>316</v>
      </c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7" t="str">
        <f aca="false">IF(MID(Vkladani_dat!I3,1,2)="11","X","")</f>
        <v/>
      </c>
      <c r="AH10" s="148" t="s">
        <v>317</v>
      </c>
    </row>
    <row r="11" customFormat="false" ht="9" hidden="false" customHeight="true" outlineLevel="0" collapsed="false">
      <c r="A11" s="149" t="str">
        <f aca="false">Vkladani_dat!I4</f>
        <v> 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3"/>
      <c r="Q11" s="144"/>
      <c r="R11" s="144"/>
      <c r="S11" s="144"/>
      <c r="T11" s="150" t="s">
        <v>318</v>
      </c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2" t="str">
        <f aca="false">IF(MID(Vkladani_dat!I3,1,2)="12","X","")</f>
        <v/>
      </c>
      <c r="AH11" s="153" t="s">
        <v>319</v>
      </c>
    </row>
    <row r="12" customFormat="false" ht="9" hidden="false" customHeight="true" outlineLevel="0" collapsed="false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3"/>
      <c r="Q12" s="144"/>
      <c r="R12" s="144"/>
      <c r="S12" s="144"/>
      <c r="T12" s="150" t="s">
        <v>320</v>
      </c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2" t="str">
        <f aca="false">IF(MID(Vkladani_dat!I3,1,2)="13","X","")</f>
        <v/>
      </c>
      <c r="AH12" s="153" t="s">
        <v>321</v>
      </c>
    </row>
    <row r="13" customFormat="false" ht="8.25" hidden="false" customHeight="true" outlineLevel="0" collapsed="false">
      <c r="A13" s="154" t="s">
        <v>322</v>
      </c>
      <c r="B13" s="154"/>
      <c r="C13" s="155" t="str">
        <f aca="false">Vkladani_dat!I5</f>
        <v> </v>
      </c>
      <c r="D13" s="155"/>
      <c r="E13" s="155"/>
      <c r="F13" s="155"/>
      <c r="G13" s="156" t="s">
        <v>323</v>
      </c>
      <c r="H13" s="156"/>
      <c r="I13" s="156"/>
      <c r="J13" s="156"/>
      <c r="K13" s="156"/>
      <c r="L13" s="156"/>
      <c r="M13" s="157" t="n">
        <f aca="false">Vkladani_dat!F5</f>
        <v>0</v>
      </c>
      <c r="N13" s="157"/>
      <c r="O13" s="157"/>
      <c r="P13" s="143"/>
      <c r="Q13" s="144"/>
      <c r="R13" s="144"/>
      <c r="S13" s="144"/>
      <c r="T13" s="150" t="s">
        <v>324</v>
      </c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2" t="str">
        <f aca="false">IF(MID(Vkladani_dat!I3,1,2)="14","X","")</f>
        <v/>
      </c>
      <c r="AH13" s="153" t="s">
        <v>325</v>
      </c>
    </row>
    <row r="14" customFormat="false" ht="9" hidden="false" customHeight="true" outlineLevel="0" collapsed="false">
      <c r="A14" s="154"/>
      <c r="B14" s="154"/>
      <c r="C14" s="155"/>
      <c r="D14" s="155"/>
      <c r="E14" s="155"/>
      <c r="F14" s="155"/>
      <c r="G14" s="156"/>
      <c r="H14" s="156"/>
      <c r="I14" s="156"/>
      <c r="J14" s="156"/>
      <c r="K14" s="156"/>
      <c r="L14" s="156"/>
      <c r="M14" s="157"/>
      <c r="N14" s="157"/>
      <c r="O14" s="157"/>
      <c r="P14" s="143"/>
      <c r="Q14" s="144"/>
      <c r="R14" s="144"/>
      <c r="S14" s="144"/>
      <c r="T14" s="150" t="s">
        <v>326</v>
      </c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2" t="str">
        <f aca="false">IF(MID(Vkladani_dat!I3,1,2)="21","X","")</f>
        <v/>
      </c>
      <c r="AH14" s="153" t="s">
        <v>327</v>
      </c>
    </row>
    <row r="15" customFormat="false" ht="9" hidden="false" customHeight="true" outlineLevel="0" collapsed="false">
      <c r="A15" s="158" t="s">
        <v>328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43"/>
      <c r="Q15" s="144"/>
      <c r="R15" s="144"/>
      <c r="S15" s="144"/>
      <c r="T15" s="150" t="s">
        <v>329</v>
      </c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2" t="str">
        <f aca="false">IF(MID(Vkladani_dat!I3,1,2)="22","X","")</f>
        <v/>
      </c>
      <c r="AH15" s="153" t="s">
        <v>330</v>
      </c>
    </row>
    <row r="16" customFormat="false" ht="8.25" hidden="false" customHeight="true" outlineLevel="0" collapsed="false">
      <c r="A16" s="159" t="str">
        <f aca="false">Vkladani_dat!I6</f>
        <v> 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43"/>
      <c r="Q16" s="144"/>
      <c r="R16" s="144"/>
      <c r="S16" s="144"/>
      <c r="T16" s="150" t="s">
        <v>331</v>
      </c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 t="str">
        <f aca="false">IF(MID(Vkladani_dat!I3,1,2)="23","X","")</f>
        <v/>
      </c>
      <c r="AH16" s="153" t="s">
        <v>332</v>
      </c>
    </row>
    <row r="17" customFormat="false" ht="9" hidden="false" customHeight="true" outlineLevel="0" collapsed="false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43"/>
      <c r="Q17" s="144"/>
      <c r="R17" s="144"/>
      <c r="S17" s="144"/>
      <c r="T17" s="150" t="s">
        <v>333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 t="str">
        <f aca="false">IF(MID(Vkladani_dat!I3,1,2)="24","X","")</f>
        <v/>
      </c>
      <c r="AH17" s="153" t="s">
        <v>334</v>
      </c>
    </row>
    <row r="18" customFormat="false" ht="9.75" hidden="false" customHeight="true" outlineLevel="0" collapsed="false">
      <c r="A18" s="160" t="s">
        <v>335</v>
      </c>
      <c r="B18" s="160"/>
      <c r="C18" s="160"/>
      <c r="D18" s="161" t="str">
        <f aca="false">Vkladani_dat!I8</f>
        <v> 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43"/>
      <c r="Q18" s="144"/>
      <c r="R18" s="144"/>
      <c r="S18" s="144"/>
      <c r="T18" s="162" t="s">
        <v>336</v>
      </c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4" t="str">
        <f aca="false">IF(MID(Vkladani_dat!I3,1,2)="90","X","")</f>
        <v/>
      </c>
      <c r="AH18" s="165" t="s">
        <v>337</v>
      </c>
    </row>
    <row r="19" customFormat="false" ht="7.9" hidden="false" customHeight="true" outlineLevel="0" collapsed="false">
      <c r="A19" s="160" t="s">
        <v>338</v>
      </c>
      <c r="B19" s="160"/>
      <c r="C19" s="160"/>
      <c r="D19" s="161" t="n">
        <f aca="false">Vkladani_dat!I10</f>
        <v>0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43"/>
      <c r="Q19" s="166" t="s">
        <v>339</v>
      </c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7"/>
    </row>
    <row r="20" customFormat="false" ht="6.6" hidden="false" customHeight="true" outlineLevel="0" collapsed="false">
      <c r="A20" s="160"/>
      <c r="B20" s="160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43"/>
      <c r="Q20" s="168" t="s">
        <v>129</v>
      </c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</row>
    <row r="21" customFormat="false" ht="4.5" hidden="false" customHeight="true" outlineLevel="0" collapsed="false">
      <c r="A21" s="160" t="s">
        <v>340</v>
      </c>
      <c r="B21" s="160"/>
      <c r="C21" s="160"/>
      <c r="D21" s="169" t="str">
        <f aca="false">Vkladani_dat!I11</f>
        <v> 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43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</row>
    <row r="22" customFormat="false" ht="8.25" hidden="false" customHeight="true" outlineLevel="0" collapsed="false">
      <c r="A22" s="160"/>
      <c r="B22" s="160"/>
      <c r="C22" s="160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43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 t="s">
        <v>341</v>
      </c>
      <c r="AC22" s="171"/>
      <c r="AD22" s="171"/>
      <c r="AE22" s="172" t="s">
        <v>41</v>
      </c>
      <c r="AF22" s="172"/>
      <c r="AG22" s="172"/>
      <c r="AH22" s="172"/>
    </row>
    <row r="23" customFormat="false" ht="7.5" hidden="false" customHeight="true" outlineLevel="0" collapsed="false">
      <c r="A23" s="173" t="s">
        <v>342</v>
      </c>
      <c r="B23" s="173"/>
      <c r="C23" s="173"/>
      <c r="D23" s="174" t="n">
        <f aca="false">Vkladani_dat!I12</f>
        <v>0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43"/>
      <c r="Q23" s="175" t="s">
        <v>44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6" t="s">
        <v>343</v>
      </c>
      <c r="AC23" s="176"/>
      <c r="AD23" s="176"/>
      <c r="AE23" s="177" t="n">
        <v>2</v>
      </c>
      <c r="AF23" s="177"/>
      <c r="AG23" s="177"/>
      <c r="AH23" s="177"/>
    </row>
    <row r="24" customFormat="false" ht="4.5" hidden="false" customHeight="true" outlineLevel="0" collapsed="false">
      <c r="A24" s="173"/>
      <c r="B24" s="173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43"/>
      <c r="Q24" s="178" t="s">
        <v>344</v>
      </c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9" t="s">
        <v>131</v>
      </c>
      <c r="AC24" s="179"/>
      <c r="AD24" s="179"/>
      <c r="AE24" s="180" t="n">
        <f aca="false">Vkladani_dat!G53</f>
        <v>0</v>
      </c>
      <c r="AF24" s="180"/>
      <c r="AG24" s="180"/>
      <c r="AH24" s="180"/>
    </row>
    <row r="25" customFormat="false" ht="15" hidden="false" customHeight="true" outlineLevel="0" collapsed="false">
      <c r="A25" s="181" t="s">
        <v>345</v>
      </c>
      <c r="B25" s="181"/>
      <c r="C25" s="181"/>
      <c r="D25" s="181"/>
      <c r="E25" s="181"/>
      <c r="F25" s="182" t="str">
        <f aca="false">Vkladani_dat!I13</f>
        <v> 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43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9"/>
      <c r="AC25" s="179"/>
      <c r="AD25" s="179"/>
      <c r="AE25" s="180"/>
      <c r="AF25" s="180"/>
      <c r="AG25" s="180"/>
      <c r="AH25" s="180"/>
    </row>
    <row r="26" customFormat="false" ht="13.15" hidden="false" customHeight="true" outlineLevel="0" collapsed="false">
      <c r="A26" s="183" t="s">
        <v>346</v>
      </c>
      <c r="B26" s="183"/>
      <c r="C26" s="183"/>
      <c r="D26" s="183"/>
      <c r="E26" s="183"/>
      <c r="F26" s="183"/>
      <c r="G26" s="183"/>
      <c r="H26" s="183"/>
      <c r="I26" s="184" t="str">
        <f aca="false">Vkladani_dat!F6</f>
        <v> </v>
      </c>
      <c r="J26" s="184"/>
      <c r="K26" s="184"/>
      <c r="L26" s="184"/>
      <c r="M26" s="184"/>
      <c r="N26" s="184"/>
      <c r="O26" s="184"/>
      <c r="P26" s="143"/>
      <c r="Q26" s="178" t="s">
        <v>347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85" t="s">
        <v>134</v>
      </c>
      <c r="AC26" s="185"/>
      <c r="AD26" s="185"/>
      <c r="AE26" s="186" t="n">
        <f aca="false">Vkladani_dat!G54</f>
        <v>0</v>
      </c>
      <c r="AF26" s="186"/>
      <c r="AG26" s="186"/>
      <c r="AH26" s="186"/>
    </row>
    <row r="27" customFormat="false" ht="6" hidden="false" customHeight="true" outlineLevel="0" collapsed="false">
      <c r="A27" s="187" t="s">
        <v>348</v>
      </c>
      <c r="B27" s="187"/>
      <c r="C27" s="187"/>
      <c r="D27" s="187"/>
      <c r="E27" s="187"/>
      <c r="F27" s="187"/>
      <c r="G27" s="188" t="s">
        <v>349</v>
      </c>
      <c r="H27" s="188"/>
      <c r="I27" s="188"/>
      <c r="J27" s="189" t="str">
        <f aca="false">IF(Vkladani_dat!F10=1,"ý","o")</f>
        <v>o</v>
      </c>
      <c r="K27" s="189"/>
      <c r="L27" s="190" t="s">
        <v>350</v>
      </c>
      <c r="M27" s="190"/>
      <c r="N27" s="191" t="str">
        <f aca="false">IF(Vkladani_dat!F10=0,"ý","o")</f>
        <v>ý</v>
      </c>
      <c r="O27" s="191"/>
      <c r="P27" s="143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85"/>
      <c r="AC27" s="185"/>
      <c r="AD27" s="185"/>
      <c r="AE27" s="186"/>
      <c r="AF27" s="186"/>
      <c r="AG27" s="186"/>
      <c r="AH27" s="186"/>
    </row>
    <row r="28" customFormat="false" ht="12" hidden="false" customHeight="true" outlineLevel="0" collapsed="false">
      <c r="A28" s="187"/>
      <c r="B28" s="187"/>
      <c r="C28" s="187"/>
      <c r="D28" s="187"/>
      <c r="E28" s="187"/>
      <c r="F28" s="187"/>
      <c r="G28" s="188"/>
      <c r="H28" s="188"/>
      <c r="I28" s="188"/>
      <c r="J28" s="189"/>
      <c r="K28" s="189"/>
      <c r="L28" s="190"/>
      <c r="M28" s="190"/>
      <c r="N28" s="191"/>
      <c r="O28" s="191"/>
      <c r="P28" s="143"/>
      <c r="Q28" s="192" t="s">
        <v>351</v>
      </c>
      <c r="R28" s="192"/>
      <c r="S28" s="193" t="s">
        <v>137</v>
      </c>
      <c r="T28" s="193"/>
      <c r="U28" s="193"/>
      <c r="V28" s="193"/>
      <c r="W28" s="193"/>
      <c r="X28" s="193"/>
      <c r="Y28" s="193"/>
      <c r="Z28" s="193"/>
      <c r="AA28" s="193"/>
      <c r="AB28" s="179" t="s">
        <v>138</v>
      </c>
      <c r="AC28" s="179"/>
      <c r="AD28" s="179"/>
      <c r="AE28" s="186" t="n">
        <f aca="false">Vkladani_dat!G55</f>
        <v>0</v>
      </c>
      <c r="AF28" s="186"/>
      <c r="AG28" s="186"/>
      <c r="AH28" s="186"/>
    </row>
    <row r="29" customFormat="false" ht="11.25" hidden="false" customHeight="true" outlineLevel="0" collapsed="false">
      <c r="A29" s="194" t="s">
        <v>352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43"/>
      <c r="Q29" s="192"/>
      <c r="R29" s="192"/>
      <c r="S29" s="195" t="s">
        <v>140</v>
      </c>
      <c r="T29" s="195"/>
      <c r="U29" s="195"/>
      <c r="V29" s="195"/>
      <c r="W29" s="195"/>
      <c r="X29" s="195"/>
      <c r="Y29" s="195"/>
      <c r="Z29" s="195"/>
      <c r="AA29" s="195"/>
      <c r="AB29" s="179" t="s">
        <v>141</v>
      </c>
      <c r="AC29" s="179"/>
      <c r="AD29" s="179"/>
      <c r="AE29" s="180" t="n">
        <f aca="false">Vkladani_dat!G56</f>
        <v>0</v>
      </c>
      <c r="AF29" s="180"/>
      <c r="AG29" s="180"/>
      <c r="AH29" s="180"/>
    </row>
    <row r="30" customFormat="false" ht="1.5" hidden="false" customHeight="true" outlineLevel="0" collapsed="false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43"/>
      <c r="Q30" s="192"/>
      <c r="R30" s="192"/>
      <c r="S30" s="195"/>
      <c r="T30" s="195"/>
      <c r="U30" s="195"/>
      <c r="V30" s="195"/>
      <c r="W30" s="195"/>
      <c r="X30" s="195"/>
      <c r="Y30" s="195"/>
      <c r="Z30" s="195"/>
      <c r="AA30" s="195"/>
      <c r="AB30" s="179"/>
      <c r="AC30" s="179"/>
      <c r="AD30" s="179"/>
      <c r="AE30" s="180"/>
      <c r="AF30" s="180"/>
      <c r="AG30" s="180"/>
      <c r="AH30" s="180"/>
    </row>
    <row r="31" customFormat="false" ht="9" hidden="false" customHeight="true" outlineLevel="0" collapsed="false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43"/>
      <c r="Q31" s="192"/>
      <c r="R31" s="192"/>
      <c r="S31" s="196" t="s">
        <v>142</v>
      </c>
      <c r="T31" s="196"/>
      <c r="U31" s="196"/>
      <c r="V31" s="196"/>
      <c r="W31" s="196"/>
      <c r="X31" s="196"/>
      <c r="Y31" s="196"/>
      <c r="Z31" s="196"/>
      <c r="AA31" s="196"/>
      <c r="AB31" s="179" t="s">
        <v>143</v>
      </c>
      <c r="AC31" s="179"/>
      <c r="AD31" s="179"/>
      <c r="AE31" s="180" t="n">
        <f aca="false">Vkladani_dat!G57</f>
        <v>0</v>
      </c>
      <c r="AF31" s="180"/>
      <c r="AG31" s="180"/>
      <c r="AH31" s="180"/>
    </row>
    <row r="32" customFormat="false" ht="7.5" hidden="false" customHeight="true" outlineLevel="0" collapsed="false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43"/>
      <c r="Q32" s="192"/>
      <c r="R32" s="192"/>
      <c r="S32" s="196"/>
      <c r="T32" s="196"/>
      <c r="U32" s="196"/>
      <c r="V32" s="196"/>
      <c r="W32" s="196"/>
      <c r="X32" s="196"/>
      <c r="Y32" s="196"/>
      <c r="Z32" s="196"/>
      <c r="AA32" s="196"/>
      <c r="AB32" s="179"/>
      <c r="AC32" s="179"/>
      <c r="AD32" s="179"/>
      <c r="AE32" s="180"/>
      <c r="AF32" s="180"/>
      <c r="AG32" s="180"/>
      <c r="AH32" s="180"/>
    </row>
    <row r="33" customFormat="false" ht="5.25" hidden="false" customHeight="true" outlineLevel="0" collapsed="false">
      <c r="A33" s="197" t="s">
        <v>35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43"/>
      <c r="Q33" s="192"/>
      <c r="R33" s="192"/>
      <c r="S33" s="196" t="s">
        <v>144</v>
      </c>
      <c r="T33" s="196"/>
      <c r="U33" s="196"/>
      <c r="V33" s="196"/>
      <c r="W33" s="196"/>
      <c r="X33" s="196"/>
      <c r="Y33" s="196"/>
      <c r="Z33" s="196"/>
      <c r="AA33" s="196"/>
      <c r="AB33" s="179" t="s">
        <v>145</v>
      </c>
      <c r="AC33" s="179"/>
      <c r="AD33" s="179"/>
      <c r="AE33" s="180" t="n">
        <f aca="false">Vkladani_dat!G58</f>
        <v>0</v>
      </c>
      <c r="AF33" s="180"/>
      <c r="AG33" s="180"/>
      <c r="AH33" s="180"/>
    </row>
    <row r="34" customFormat="false" ht="7.5" hidden="false" customHeight="true" outlineLevel="0" collapsed="false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43"/>
      <c r="Q34" s="192"/>
      <c r="R34" s="192"/>
      <c r="S34" s="196"/>
      <c r="T34" s="196"/>
      <c r="U34" s="196"/>
      <c r="V34" s="196"/>
      <c r="W34" s="196"/>
      <c r="X34" s="196"/>
      <c r="Y34" s="196"/>
      <c r="Z34" s="196"/>
      <c r="AA34" s="196"/>
      <c r="AB34" s="179"/>
      <c r="AC34" s="179"/>
      <c r="AD34" s="179"/>
      <c r="AE34" s="180"/>
      <c r="AF34" s="180"/>
      <c r="AG34" s="180"/>
      <c r="AH34" s="180"/>
    </row>
    <row r="35" customFormat="false" ht="6.75" hidden="false" customHeight="true" outlineLevel="0" collapsed="false">
      <c r="A35" s="198"/>
      <c r="B35" s="198"/>
      <c r="C35" s="198"/>
      <c r="D35" s="198"/>
      <c r="E35" s="198"/>
      <c r="F35" s="198"/>
      <c r="G35" s="198"/>
      <c r="H35" s="198"/>
      <c r="I35" s="198"/>
      <c r="J35" s="171" t="s">
        <v>341</v>
      </c>
      <c r="K35" s="171"/>
      <c r="L35" s="199" t="s">
        <v>41</v>
      </c>
      <c r="M35" s="199"/>
      <c r="N35" s="199"/>
      <c r="O35" s="199"/>
      <c r="P35" s="143"/>
      <c r="Q35" s="192"/>
      <c r="R35" s="192"/>
      <c r="S35" s="200" t="s">
        <v>146</v>
      </c>
      <c r="T35" s="200"/>
      <c r="U35" s="200"/>
      <c r="V35" s="200"/>
      <c r="W35" s="200"/>
      <c r="X35" s="200"/>
      <c r="Y35" s="200"/>
      <c r="Z35" s="200"/>
      <c r="AA35" s="200"/>
      <c r="AB35" s="179" t="s">
        <v>147</v>
      </c>
      <c r="AC35" s="179"/>
      <c r="AD35" s="179"/>
      <c r="AE35" s="180" t="n">
        <f aca="false">Vkladani_dat!G59</f>
        <v>0</v>
      </c>
      <c r="AF35" s="180"/>
      <c r="AG35" s="180"/>
      <c r="AH35" s="180"/>
    </row>
    <row r="36" customFormat="false" ht="6" hidden="false" customHeight="true" outlineLevel="0" collapsed="false">
      <c r="A36" s="198"/>
      <c r="B36" s="198"/>
      <c r="C36" s="198"/>
      <c r="D36" s="198"/>
      <c r="E36" s="198"/>
      <c r="F36" s="198"/>
      <c r="G36" s="198"/>
      <c r="H36" s="198"/>
      <c r="I36" s="198"/>
      <c r="J36" s="171"/>
      <c r="K36" s="171"/>
      <c r="L36" s="199"/>
      <c r="M36" s="199"/>
      <c r="N36" s="199"/>
      <c r="O36" s="199"/>
      <c r="P36" s="143"/>
      <c r="Q36" s="192"/>
      <c r="R36" s="192"/>
      <c r="S36" s="200"/>
      <c r="T36" s="200"/>
      <c r="U36" s="200"/>
      <c r="V36" s="200"/>
      <c r="W36" s="200"/>
      <c r="X36" s="200"/>
      <c r="Y36" s="200"/>
      <c r="Z36" s="200"/>
      <c r="AA36" s="200"/>
      <c r="AB36" s="179"/>
      <c r="AC36" s="179"/>
      <c r="AD36" s="179"/>
      <c r="AE36" s="180"/>
      <c r="AF36" s="180"/>
      <c r="AG36" s="180"/>
      <c r="AH36" s="180"/>
    </row>
    <row r="37" customFormat="false" ht="13.15" hidden="false" customHeight="true" outlineLevel="0" collapsed="false">
      <c r="A37" s="175" t="s">
        <v>44</v>
      </c>
      <c r="B37" s="175"/>
      <c r="C37" s="175"/>
      <c r="D37" s="175"/>
      <c r="E37" s="175"/>
      <c r="F37" s="175"/>
      <c r="G37" s="175"/>
      <c r="H37" s="175"/>
      <c r="I37" s="175"/>
      <c r="J37" s="201" t="n">
        <v>1</v>
      </c>
      <c r="K37" s="201"/>
      <c r="L37" s="202" t="n">
        <v>2</v>
      </c>
      <c r="M37" s="202"/>
      <c r="N37" s="202"/>
      <c r="O37" s="202"/>
      <c r="P37" s="143"/>
      <c r="Q37" s="192"/>
      <c r="R37" s="192"/>
      <c r="S37" s="196" t="s">
        <v>61</v>
      </c>
      <c r="T37" s="196"/>
      <c r="U37" s="196"/>
      <c r="V37" s="196"/>
      <c r="W37" s="196"/>
      <c r="X37" s="196"/>
      <c r="Y37" s="196"/>
      <c r="Z37" s="196"/>
      <c r="AA37" s="196"/>
      <c r="AB37" s="185" t="s">
        <v>148</v>
      </c>
      <c r="AC37" s="185"/>
      <c r="AD37" s="185"/>
      <c r="AE37" s="180" t="n">
        <f aca="false">Vkladani_dat!G60</f>
        <v>0</v>
      </c>
      <c r="AF37" s="180"/>
      <c r="AG37" s="180"/>
      <c r="AH37" s="180"/>
    </row>
    <row r="38" customFormat="false" ht="5.25" hidden="false" customHeight="true" outlineLevel="0" collapsed="false">
      <c r="A38" s="203" t="s">
        <v>353</v>
      </c>
      <c r="B38" s="203"/>
      <c r="C38" s="203"/>
      <c r="D38" s="203"/>
      <c r="E38" s="203"/>
      <c r="F38" s="203"/>
      <c r="G38" s="203"/>
      <c r="H38" s="203"/>
      <c r="I38" s="203"/>
      <c r="J38" s="179" t="s">
        <v>47</v>
      </c>
      <c r="K38" s="179"/>
      <c r="L38" s="186" t="n">
        <f aca="false">Vkladani_dat!G18</f>
        <v>0</v>
      </c>
      <c r="M38" s="186"/>
      <c r="N38" s="186"/>
      <c r="O38" s="186"/>
      <c r="P38" s="143"/>
      <c r="Q38" s="192"/>
      <c r="R38" s="192"/>
      <c r="S38" s="196" t="s">
        <v>64</v>
      </c>
      <c r="T38" s="196"/>
      <c r="U38" s="196"/>
      <c r="V38" s="196"/>
      <c r="W38" s="196"/>
      <c r="X38" s="196"/>
      <c r="Y38" s="196"/>
      <c r="Z38" s="196"/>
      <c r="AA38" s="196"/>
      <c r="AB38" s="179" t="s">
        <v>149</v>
      </c>
      <c r="AC38" s="179"/>
      <c r="AD38" s="179"/>
      <c r="AE38" s="180" t="n">
        <f aca="false">Vkladani_dat!G61</f>
        <v>0</v>
      </c>
      <c r="AF38" s="180"/>
      <c r="AG38" s="180"/>
      <c r="AH38" s="180"/>
    </row>
    <row r="39" customFormat="false" ht="8.25" hidden="false" customHeight="true" outlineLevel="0" collapsed="false">
      <c r="A39" s="203"/>
      <c r="B39" s="203"/>
      <c r="C39" s="203"/>
      <c r="D39" s="203"/>
      <c r="E39" s="203"/>
      <c r="F39" s="203"/>
      <c r="G39" s="203"/>
      <c r="H39" s="203"/>
      <c r="I39" s="203"/>
      <c r="J39" s="179"/>
      <c r="K39" s="179"/>
      <c r="L39" s="186"/>
      <c r="M39" s="186"/>
      <c r="N39" s="186"/>
      <c r="O39" s="186"/>
      <c r="P39" s="143"/>
      <c r="Q39" s="192"/>
      <c r="R39" s="192"/>
      <c r="S39" s="196"/>
      <c r="T39" s="196"/>
      <c r="U39" s="196"/>
      <c r="V39" s="196"/>
      <c r="W39" s="196"/>
      <c r="X39" s="196"/>
      <c r="Y39" s="196"/>
      <c r="Z39" s="196"/>
      <c r="AA39" s="196"/>
      <c r="AB39" s="179"/>
      <c r="AC39" s="179"/>
      <c r="AD39" s="179"/>
      <c r="AE39" s="180"/>
      <c r="AF39" s="180"/>
      <c r="AG39" s="180"/>
      <c r="AH39" s="180"/>
    </row>
    <row r="40" customFormat="false" ht="6.75" hidden="false" customHeight="true" outlineLevel="0" collapsed="false">
      <c r="A40" s="203"/>
      <c r="B40" s="203"/>
      <c r="C40" s="203"/>
      <c r="D40" s="203"/>
      <c r="E40" s="203"/>
      <c r="F40" s="203"/>
      <c r="G40" s="203"/>
      <c r="H40" s="203"/>
      <c r="I40" s="203"/>
      <c r="J40" s="179"/>
      <c r="K40" s="179"/>
      <c r="L40" s="186"/>
      <c r="M40" s="186"/>
      <c r="N40" s="186"/>
      <c r="O40" s="186"/>
      <c r="P40" s="143"/>
      <c r="Q40" s="192"/>
      <c r="R40" s="192"/>
      <c r="S40" s="196" t="s">
        <v>67</v>
      </c>
      <c r="T40" s="196"/>
      <c r="U40" s="196"/>
      <c r="V40" s="196"/>
      <c r="W40" s="196"/>
      <c r="X40" s="196"/>
      <c r="Y40" s="196"/>
      <c r="Z40" s="196"/>
      <c r="AA40" s="196"/>
      <c r="AB40" s="179" t="s">
        <v>150</v>
      </c>
      <c r="AC40" s="179"/>
      <c r="AD40" s="179"/>
      <c r="AE40" s="180" t="n">
        <f aca="false">Vkladani_dat!G62</f>
        <v>0</v>
      </c>
      <c r="AF40" s="180"/>
      <c r="AG40" s="180"/>
      <c r="AH40" s="180"/>
    </row>
    <row r="41" customFormat="false" ht="6.75" hidden="false" customHeight="true" outlineLevel="0" collapsed="false">
      <c r="A41" s="204" t="s">
        <v>354</v>
      </c>
      <c r="B41" s="204"/>
      <c r="C41" s="204"/>
      <c r="D41" s="204"/>
      <c r="E41" s="204"/>
      <c r="F41" s="204"/>
      <c r="G41" s="204"/>
      <c r="H41" s="204"/>
      <c r="I41" s="204"/>
      <c r="J41" s="179" t="s">
        <v>51</v>
      </c>
      <c r="K41" s="179"/>
      <c r="L41" s="186" t="n">
        <f aca="false">Vkladani_dat!G19</f>
        <v>0</v>
      </c>
      <c r="M41" s="186"/>
      <c r="N41" s="186"/>
      <c r="O41" s="186"/>
      <c r="P41" s="143"/>
      <c r="Q41" s="192"/>
      <c r="R41" s="192"/>
      <c r="S41" s="196"/>
      <c r="T41" s="196"/>
      <c r="U41" s="196"/>
      <c r="V41" s="196"/>
      <c r="W41" s="196"/>
      <c r="X41" s="196"/>
      <c r="Y41" s="196"/>
      <c r="Z41" s="196"/>
      <c r="AA41" s="196"/>
      <c r="AB41" s="179"/>
      <c r="AC41" s="179"/>
      <c r="AD41" s="179"/>
      <c r="AE41" s="180"/>
      <c r="AF41" s="180"/>
      <c r="AG41" s="180"/>
      <c r="AH41" s="180"/>
    </row>
    <row r="42" customFormat="false" ht="6.75" hidden="false" customHeight="true" outlineLevel="0" collapsed="false">
      <c r="A42" s="204"/>
      <c r="B42" s="204"/>
      <c r="C42" s="204"/>
      <c r="D42" s="204"/>
      <c r="E42" s="204"/>
      <c r="F42" s="204"/>
      <c r="G42" s="204"/>
      <c r="H42" s="204"/>
      <c r="I42" s="204"/>
      <c r="J42" s="179"/>
      <c r="K42" s="179"/>
      <c r="L42" s="186"/>
      <c r="M42" s="186"/>
      <c r="N42" s="186"/>
      <c r="O42" s="186"/>
      <c r="P42" s="143"/>
      <c r="Q42" s="192"/>
      <c r="R42" s="192"/>
      <c r="S42" s="196" t="s">
        <v>355</v>
      </c>
      <c r="T42" s="196"/>
      <c r="U42" s="196"/>
      <c r="V42" s="196"/>
      <c r="W42" s="196"/>
      <c r="X42" s="196"/>
      <c r="Y42" s="196"/>
      <c r="Z42" s="196"/>
      <c r="AA42" s="196"/>
      <c r="AB42" s="179" t="s">
        <v>151</v>
      </c>
      <c r="AC42" s="179"/>
      <c r="AD42" s="179"/>
      <c r="AE42" s="180" t="n">
        <f aca="false">Vkladani_dat!G63</f>
        <v>0</v>
      </c>
      <c r="AF42" s="180"/>
      <c r="AG42" s="180"/>
      <c r="AH42" s="180"/>
    </row>
    <row r="43" customFormat="false" ht="6.75" hidden="false" customHeight="true" outlineLevel="0" collapsed="false">
      <c r="A43" s="204"/>
      <c r="B43" s="204"/>
      <c r="C43" s="204"/>
      <c r="D43" s="204"/>
      <c r="E43" s="204"/>
      <c r="F43" s="204"/>
      <c r="G43" s="204"/>
      <c r="H43" s="204"/>
      <c r="I43" s="204"/>
      <c r="J43" s="179"/>
      <c r="K43" s="179"/>
      <c r="L43" s="186"/>
      <c r="M43" s="186"/>
      <c r="N43" s="186"/>
      <c r="O43" s="186"/>
      <c r="P43" s="143"/>
      <c r="Q43" s="192"/>
      <c r="R43" s="192"/>
      <c r="S43" s="196"/>
      <c r="T43" s="196"/>
      <c r="U43" s="196"/>
      <c r="V43" s="196"/>
      <c r="W43" s="196"/>
      <c r="X43" s="196"/>
      <c r="Y43" s="196"/>
      <c r="Z43" s="196"/>
      <c r="AA43" s="196"/>
      <c r="AB43" s="179"/>
      <c r="AC43" s="179"/>
      <c r="AD43" s="179"/>
      <c r="AE43" s="180"/>
      <c r="AF43" s="180"/>
      <c r="AG43" s="180"/>
      <c r="AH43" s="180"/>
    </row>
    <row r="44" customFormat="false" ht="6.75" hidden="false" customHeight="true" outlineLevel="0" collapsed="false">
      <c r="A44" s="205" t="s">
        <v>356</v>
      </c>
      <c r="B44" s="206" t="s">
        <v>55</v>
      </c>
      <c r="C44" s="206"/>
      <c r="D44" s="206"/>
      <c r="E44" s="206"/>
      <c r="F44" s="206"/>
      <c r="G44" s="206"/>
      <c r="H44" s="206"/>
      <c r="I44" s="206"/>
      <c r="J44" s="179" t="s">
        <v>56</v>
      </c>
      <c r="K44" s="179"/>
      <c r="L44" s="180" t="n">
        <f aca="false">Vkladani_dat!G20</f>
        <v>0</v>
      </c>
      <c r="M44" s="180"/>
      <c r="N44" s="180"/>
      <c r="O44" s="180"/>
      <c r="P44" s="143"/>
      <c r="Q44" s="192"/>
      <c r="R44" s="192"/>
      <c r="S44" s="196" t="s">
        <v>72</v>
      </c>
      <c r="T44" s="196"/>
      <c r="U44" s="196"/>
      <c r="V44" s="196"/>
      <c r="W44" s="196"/>
      <c r="X44" s="196"/>
      <c r="Y44" s="196"/>
      <c r="Z44" s="196"/>
      <c r="AA44" s="196"/>
      <c r="AB44" s="179" t="s">
        <v>152</v>
      </c>
      <c r="AC44" s="179"/>
      <c r="AD44" s="179"/>
      <c r="AE44" s="180" t="n">
        <f aca="false">Vkladani_dat!G64</f>
        <v>0</v>
      </c>
      <c r="AF44" s="180"/>
      <c r="AG44" s="180"/>
      <c r="AH44" s="180"/>
    </row>
    <row r="45" customFormat="false" ht="6.75" hidden="false" customHeight="true" outlineLevel="0" collapsed="false">
      <c r="A45" s="205"/>
      <c r="B45" s="206"/>
      <c r="C45" s="206"/>
      <c r="D45" s="206"/>
      <c r="E45" s="206"/>
      <c r="F45" s="206"/>
      <c r="G45" s="206"/>
      <c r="H45" s="206"/>
      <c r="I45" s="206"/>
      <c r="J45" s="179"/>
      <c r="K45" s="179"/>
      <c r="L45" s="180"/>
      <c r="M45" s="180"/>
      <c r="N45" s="180"/>
      <c r="O45" s="180"/>
      <c r="P45" s="143"/>
      <c r="Q45" s="192"/>
      <c r="R45" s="192"/>
      <c r="S45" s="196"/>
      <c r="T45" s="196"/>
      <c r="U45" s="196"/>
      <c r="V45" s="196"/>
      <c r="W45" s="196"/>
      <c r="X45" s="196"/>
      <c r="Y45" s="196"/>
      <c r="Z45" s="196"/>
      <c r="AA45" s="196"/>
      <c r="AB45" s="179"/>
      <c r="AC45" s="179"/>
      <c r="AD45" s="179"/>
      <c r="AE45" s="180"/>
      <c r="AF45" s="180"/>
      <c r="AG45" s="180"/>
      <c r="AH45" s="180"/>
    </row>
    <row r="46" customFormat="false" ht="6.75" hidden="false" customHeight="true" outlineLevel="0" collapsed="false">
      <c r="A46" s="205"/>
      <c r="B46" s="206" t="s">
        <v>58</v>
      </c>
      <c r="C46" s="206"/>
      <c r="D46" s="206"/>
      <c r="E46" s="206"/>
      <c r="F46" s="206"/>
      <c r="G46" s="206"/>
      <c r="H46" s="206"/>
      <c r="I46" s="206"/>
      <c r="J46" s="179" t="s">
        <v>59</v>
      </c>
      <c r="K46" s="179"/>
      <c r="L46" s="180" t="n">
        <f aca="false">Vkladani_dat!G21</f>
        <v>0</v>
      </c>
      <c r="M46" s="180"/>
      <c r="N46" s="180"/>
      <c r="O46" s="180"/>
      <c r="P46" s="143"/>
      <c r="Q46" s="192"/>
      <c r="R46" s="192"/>
      <c r="S46" s="196" t="s">
        <v>75</v>
      </c>
      <c r="T46" s="196"/>
      <c r="U46" s="196"/>
      <c r="V46" s="196"/>
      <c r="W46" s="196"/>
      <c r="X46" s="196"/>
      <c r="Y46" s="196"/>
      <c r="Z46" s="196"/>
      <c r="AA46" s="196"/>
      <c r="AB46" s="179" t="s">
        <v>153</v>
      </c>
      <c r="AC46" s="179"/>
      <c r="AD46" s="179"/>
      <c r="AE46" s="180" t="n">
        <f aca="false">Vkladani_dat!G65</f>
        <v>0</v>
      </c>
      <c r="AF46" s="180"/>
      <c r="AG46" s="180"/>
      <c r="AH46" s="180"/>
    </row>
    <row r="47" customFormat="false" ht="6.75" hidden="false" customHeight="true" outlineLevel="0" collapsed="false">
      <c r="A47" s="205"/>
      <c r="B47" s="206"/>
      <c r="C47" s="206"/>
      <c r="D47" s="206"/>
      <c r="E47" s="206"/>
      <c r="F47" s="206"/>
      <c r="G47" s="206"/>
      <c r="H47" s="206"/>
      <c r="I47" s="206"/>
      <c r="J47" s="179"/>
      <c r="K47" s="179"/>
      <c r="L47" s="180"/>
      <c r="M47" s="180"/>
      <c r="N47" s="180"/>
      <c r="O47" s="180"/>
      <c r="P47" s="143"/>
      <c r="Q47" s="192"/>
      <c r="R47" s="192"/>
      <c r="S47" s="196"/>
      <c r="T47" s="196"/>
      <c r="U47" s="196"/>
      <c r="V47" s="196"/>
      <c r="W47" s="196"/>
      <c r="X47" s="196"/>
      <c r="Y47" s="196"/>
      <c r="Z47" s="196"/>
      <c r="AA47" s="196"/>
      <c r="AB47" s="179"/>
      <c r="AC47" s="179"/>
      <c r="AD47" s="179"/>
      <c r="AE47" s="180"/>
      <c r="AF47" s="180"/>
      <c r="AG47" s="180"/>
      <c r="AH47" s="180"/>
    </row>
    <row r="48" customFormat="false" ht="6.75" hidden="false" customHeight="true" outlineLevel="0" collapsed="false">
      <c r="A48" s="205"/>
      <c r="B48" s="206" t="s">
        <v>61</v>
      </c>
      <c r="C48" s="206"/>
      <c r="D48" s="206"/>
      <c r="E48" s="206"/>
      <c r="F48" s="206"/>
      <c r="G48" s="206"/>
      <c r="H48" s="206"/>
      <c r="I48" s="206"/>
      <c r="J48" s="179" t="s">
        <v>62</v>
      </c>
      <c r="K48" s="179"/>
      <c r="L48" s="180" t="n">
        <f aca="false">Vkladani_dat!G22</f>
        <v>0</v>
      </c>
      <c r="M48" s="180"/>
      <c r="N48" s="180"/>
      <c r="O48" s="180"/>
      <c r="P48" s="143"/>
      <c r="Q48" s="192"/>
      <c r="R48" s="192"/>
      <c r="S48" s="196" t="s">
        <v>78</v>
      </c>
      <c r="T48" s="196"/>
      <c r="U48" s="196"/>
      <c r="V48" s="196"/>
      <c r="W48" s="196"/>
      <c r="X48" s="196"/>
      <c r="Y48" s="196"/>
      <c r="Z48" s="196"/>
      <c r="AA48" s="196"/>
      <c r="AB48" s="179" t="s">
        <v>154</v>
      </c>
      <c r="AC48" s="179"/>
      <c r="AD48" s="179"/>
      <c r="AE48" s="180" t="n">
        <f aca="false">Vkladani_dat!G66</f>
        <v>0</v>
      </c>
      <c r="AF48" s="180"/>
      <c r="AG48" s="180"/>
      <c r="AH48" s="180"/>
    </row>
    <row r="49" customFormat="false" ht="6.75" hidden="false" customHeight="true" outlineLevel="0" collapsed="false">
      <c r="A49" s="205"/>
      <c r="B49" s="206"/>
      <c r="C49" s="206"/>
      <c r="D49" s="206"/>
      <c r="E49" s="206"/>
      <c r="F49" s="206"/>
      <c r="G49" s="206"/>
      <c r="H49" s="206"/>
      <c r="I49" s="206"/>
      <c r="J49" s="179"/>
      <c r="K49" s="179"/>
      <c r="L49" s="180"/>
      <c r="M49" s="180"/>
      <c r="N49" s="180"/>
      <c r="O49" s="180"/>
      <c r="P49" s="143"/>
      <c r="Q49" s="192"/>
      <c r="R49" s="192"/>
      <c r="S49" s="196"/>
      <c r="T49" s="196"/>
      <c r="U49" s="196"/>
      <c r="V49" s="196"/>
      <c r="W49" s="196"/>
      <c r="X49" s="196"/>
      <c r="Y49" s="196"/>
      <c r="Z49" s="196"/>
      <c r="AA49" s="196"/>
      <c r="AB49" s="179"/>
      <c r="AC49" s="179"/>
      <c r="AD49" s="179"/>
      <c r="AE49" s="180"/>
      <c r="AF49" s="180"/>
      <c r="AG49" s="180"/>
      <c r="AH49" s="180"/>
    </row>
    <row r="50" customFormat="false" ht="6.75" hidden="false" customHeight="true" outlineLevel="0" collapsed="false">
      <c r="A50" s="205"/>
      <c r="B50" s="207" t="s">
        <v>64</v>
      </c>
      <c r="C50" s="207"/>
      <c r="D50" s="207"/>
      <c r="E50" s="207"/>
      <c r="F50" s="207"/>
      <c r="G50" s="207"/>
      <c r="H50" s="207"/>
      <c r="I50" s="207"/>
      <c r="J50" s="179" t="s">
        <v>65</v>
      </c>
      <c r="K50" s="179"/>
      <c r="L50" s="180" t="n">
        <f aca="false">Vkladani_dat!G23</f>
        <v>0</v>
      </c>
      <c r="M50" s="180"/>
      <c r="N50" s="180"/>
      <c r="O50" s="180"/>
      <c r="P50" s="143"/>
      <c r="Q50" s="192"/>
      <c r="R50" s="192"/>
      <c r="S50" s="196" t="s">
        <v>81</v>
      </c>
      <c r="T50" s="196"/>
      <c r="U50" s="196"/>
      <c r="V50" s="196"/>
      <c r="W50" s="196"/>
      <c r="X50" s="196"/>
      <c r="Y50" s="196"/>
      <c r="Z50" s="196"/>
      <c r="AA50" s="196"/>
      <c r="AB50" s="179" t="s">
        <v>155</v>
      </c>
      <c r="AC50" s="179"/>
      <c r="AD50" s="179"/>
      <c r="AE50" s="180" t="n">
        <f aca="false">Vkladani_dat!G67</f>
        <v>0</v>
      </c>
      <c r="AF50" s="180"/>
      <c r="AG50" s="180"/>
      <c r="AH50" s="180"/>
    </row>
    <row r="51" customFormat="false" ht="6.75" hidden="false" customHeight="true" outlineLevel="0" collapsed="false">
      <c r="A51" s="205"/>
      <c r="B51" s="207"/>
      <c r="C51" s="207"/>
      <c r="D51" s="207"/>
      <c r="E51" s="207"/>
      <c r="F51" s="207"/>
      <c r="G51" s="207"/>
      <c r="H51" s="207"/>
      <c r="I51" s="207"/>
      <c r="J51" s="179"/>
      <c r="K51" s="179"/>
      <c r="L51" s="180"/>
      <c r="M51" s="180"/>
      <c r="N51" s="180"/>
      <c r="O51" s="180"/>
      <c r="P51" s="143"/>
      <c r="Q51" s="192"/>
      <c r="R51" s="192"/>
      <c r="S51" s="196"/>
      <c r="T51" s="196"/>
      <c r="U51" s="196"/>
      <c r="V51" s="196"/>
      <c r="W51" s="196"/>
      <c r="X51" s="196"/>
      <c r="Y51" s="196"/>
      <c r="Z51" s="196"/>
      <c r="AA51" s="196"/>
      <c r="AB51" s="179"/>
      <c r="AC51" s="179"/>
      <c r="AD51" s="179"/>
      <c r="AE51" s="180"/>
      <c r="AF51" s="180"/>
      <c r="AG51" s="180"/>
      <c r="AH51" s="180"/>
    </row>
    <row r="52" customFormat="false" ht="6.75" hidden="false" customHeight="true" outlineLevel="0" collapsed="false">
      <c r="A52" s="205"/>
      <c r="B52" s="207" t="s">
        <v>67</v>
      </c>
      <c r="C52" s="207"/>
      <c r="D52" s="207"/>
      <c r="E52" s="207"/>
      <c r="F52" s="207"/>
      <c r="G52" s="207"/>
      <c r="H52" s="207"/>
      <c r="I52" s="207"/>
      <c r="J52" s="179" t="s">
        <v>68</v>
      </c>
      <c r="K52" s="179"/>
      <c r="L52" s="180" t="n">
        <f aca="false">Vkladani_dat!G24</f>
        <v>0</v>
      </c>
      <c r="M52" s="180"/>
      <c r="N52" s="180"/>
      <c r="O52" s="180"/>
      <c r="P52" s="143"/>
      <c r="Q52" s="192"/>
      <c r="R52" s="192"/>
      <c r="S52" s="208" t="s">
        <v>84</v>
      </c>
      <c r="T52" s="208"/>
      <c r="U52" s="208"/>
      <c r="V52" s="208"/>
      <c r="W52" s="208"/>
      <c r="X52" s="208"/>
      <c r="Y52" s="208"/>
      <c r="Z52" s="208"/>
      <c r="AA52" s="208"/>
      <c r="AB52" s="179" t="s">
        <v>156</v>
      </c>
      <c r="AC52" s="179"/>
      <c r="AD52" s="179"/>
      <c r="AE52" s="180" t="n">
        <f aca="false">Vkladani_dat!G68</f>
        <v>0</v>
      </c>
      <c r="AF52" s="180"/>
      <c r="AG52" s="180"/>
      <c r="AH52" s="180"/>
    </row>
    <row r="53" customFormat="false" ht="6.75" hidden="false" customHeight="true" outlineLevel="0" collapsed="false">
      <c r="A53" s="205"/>
      <c r="B53" s="207"/>
      <c r="C53" s="207"/>
      <c r="D53" s="207"/>
      <c r="E53" s="207"/>
      <c r="F53" s="207"/>
      <c r="G53" s="207"/>
      <c r="H53" s="207"/>
      <c r="I53" s="207"/>
      <c r="J53" s="179"/>
      <c r="K53" s="179"/>
      <c r="L53" s="180"/>
      <c r="M53" s="180"/>
      <c r="N53" s="180"/>
      <c r="O53" s="180"/>
      <c r="P53" s="143"/>
      <c r="Q53" s="192"/>
      <c r="R53" s="192"/>
      <c r="S53" s="208"/>
      <c r="T53" s="208"/>
      <c r="U53" s="208"/>
      <c r="V53" s="208"/>
      <c r="W53" s="208"/>
      <c r="X53" s="208"/>
      <c r="Y53" s="208"/>
      <c r="Z53" s="208"/>
      <c r="AA53" s="208"/>
      <c r="AB53" s="179"/>
      <c r="AC53" s="179"/>
      <c r="AD53" s="179"/>
      <c r="AE53" s="180"/>
      <c r="AF53" s="180"/>
      <c r="AG53" s="180"/>
      <c r="AH53" s="180"/>
    </row>
    <row r="54" customFormat="false" ht="6.75" hidden="false" customHeight="true" outlineLevel="0" collapsed="false">
      <c r="A54" s="205"/>
      <c r="B54" s="207" t="s">
        <v>70</v>
      </c>
      <c r="C54" s="207"/>
      <c r="D54" s="207"/>
      <c r="E54" s="207"/>
      <c r="F54" s="207"/>
      <c r="G54" s="207"/>
      <c r="H54" s="207"/>
      <c r="I54" s="207"/>
      <c r="J54" s="179" t="s">
        <v>71</v>
      </c>
      <c r="K54" s="179"/>
      <c r="L54" s="180" t="n">
        <f aca="false">Vkladani_dat!G25</f>
        <v>0</v>
      </c>
      <c r="M54" s="180"/>
      <c r="N54" s="180"/>
      <c r="O54" s="180"/>
      <c r="P54" s="143"/>
      <c r="Q54" s="209" t="s">
        <v>357</v>
      </c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179" t="s">
        <v>158</v>
      </c>
      <c r="AC54" s="179"/>
      <c r="AD54" s="179"/>
      <c r="AE54" s="186" t="n">
        <f aca="false">Vkladani_dat!G69</f>
        <v>0</v>
      </c>
      <c r="AF54" s="186"/>
      <c r="AG54" s="186"/>
      <c r="AH54" s="186"/>
    </row>
    <row r="55" customFormat="false" ht="6.75" hidden="false" customHeight="true" outlineLevel="0" collapsed="false">
      <c r="A55" s="205"/>
      <c r="B55" s="207"/>
      <c r="C55" s="207"/>
      <c r="D55" s="207"/>
      <c r="E55" s="207"/>
      <c r="F55" s="207"/>
      <c r="G55" s="207"/>
      <c r="H55" s="207"/>
      <c r="I55" s="207"/>
      <c r="J55" s="179"/>
      <c r="K55" s="179"/>
      <c r="L55" s="180"/>
      <c r="M55" s="180"/>
      <c r="N55" s="180"/>
      <c r="O55" s="180"/>
      <c r="P55" s="143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179"/>
      <c r="AC55" s="179"/>
      <c r="AD55" s="179"/>
      <c r="AE55" s="186"/>
      <c r="AF55" s="186"/>
      <c r="AG55" s="186"/>
      <c r="AH55" s="186"/>
    </row>
    <row r="56" customFormat="false" ht="6.75" hidden="false" customHeight="true" outlineLevel="0" collapsed="false">
      <c r="A56" s="205"/>
      <c r="B56" s="207" t="s">
        <v>72</v>
      </c>
      <c r="C56" s="207"/>
      <c r="D56" s="207"/>
      <c r="E56" s="207"/>
      <c r="F56" s="207"/>
      <c r="G56" s="207"/>
      <c r="H56" s="207"/>
      <c r="I56" s="207"/>
      <c r="J56" s="179" t="s">
        <v>73</v>
      </c>
      <c r="K56" s="179"/>
      <c r="L56" s="180" t="n">
        <f aca="false">Vkladani_dat!G26</f>
        <v>0</v>
      </c>
      <c r="M56" s="180"/>
      <c r="N56" s="180"/>
      <c r="O56" s="180"/>
      <c r="P56" s="143"/>
      <c r="Q56" s="210" t="s">
        <v>358</v>
      </c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1" t="s">
        <v>161</v>
      </c>
      <c r="AC56" s="211"/>
      <c r="AD56" s="211"/>
      <c r="AE56" s="212" t="n">
        <f aca="false">Vkladani_dat!G70</f>
        <v>0</v>
      </c>
      <c r="AF56" s="212"/>
      <c r="AG56" s="212"/>
      <c r="AH56" s="212"/>
    </row>
    <row r="57" customFormat="false" ht="6.75" hidden="false" customHeight="true" outlineLevel="0" collapsed="false">
      <c r="A57" s="205"/>
      <c r="B57" s="207"/>
      <c r="C57" s="207"/>
      <c r="D57" s="207"/>
      <c r="E57" s="207"/>
      <c r="F57" s="207"/>
      <c r="G57" s="207"/>
      <c r="H57" s="207"/>
      <c r="I57" s="207"/>
      <c r="J57" s="179"/>
      <c r="K57" s="179"/>
      <c r="L57" s="180"/>
      <c r="M57" s="180"/>
      <c r="N57" s="180"/>
      <c r="O57" s="180"/>
      <c r="P57" s="143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1"/>
      <c r="AC57" s="211"/>
      <c r="AD57" s="211"/>
      <c r="AE57" s="212"/>
      <c r="AF57" s="212"/>
      <c r="AG57" s="212"/>
      <c r="AH57" s="212"/>
    </row>
    <row r="58" customFormat="false" ht="6.6" hidden="false" customHeight="true" outlineLevel="0" collapsed="false">
      <c r="A58" s="205"/>
      <c r="B58" s="207" t="s">
        <v>75</v>
      </c>
      <c r="C58" s="207"/>
      <c r="D58" s="207"/>
      <c r="E58" s="207"/>
      <c r="F58" s="207"/>
      <c r="G58" s="207"/>
      <c r="H58" s="207"/>
      <c r="I58" s="207"/>
      <c r="J58" s="179" t="s">
        <v>76</v>
      </c>
      <c r="K58" s="179"/>
      <c r="L58" s="180" t="n">
        <f aca="false">Vkladani_dat!G27</f>
        <v>0</v>
      </c>
      <c r="M58" s="180"/>
      <c r="N58" s="180"/>
      <c r="O58" s="180"/>
      <c r="P58" s="143"/>
      <c r="Q58" s="213" t="s">
        <v>163</v>
      </c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</row>
    <row r="59" customFormat="false" ht="6.6" hidden="false" customHeight="true" outlineLevel="0" collapsed="false">
      <c r="A59" s="205"/>
      <c r="B59" s="207"/>
      <c r="C59" s="207"/>
      <c r="D59" s="207"/>
      <c r="E59" s="207"/>
      <c r="F59" s="207"/>
      <c r="G59" s="207"/>
      <c r="H59" s="207"/>
      <c r="I59" s="207"/>
      <c r="J59" s="179"/>
      <c r="K59" s="179"/>
      <c r="L59" s="180"/>
      <c r="M59" s="180"/>
      <c r="N59" s="180"/>
      <c r="O59" s="180"/>
      <c r="P59" s="14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</row>
    <row r="60" customFormat="false" ht="9.6" hidden="false" customHeight="true" outlineLevel="0" collapsed="false">
      <c r="A60" s="205"/>
      <c r="B60" s="207" t="s">
        <v>78</v>
      </c>
      <c r="C60" s="207"/>
      <c r="D60" s="207"/>
      <c r="E60" s="207"/>
      <c r="F60" s="207"/>
      <c r="G60" s="207"/>
      <c r="H60" s="207"/>
      <c r="I60" s="207"/>
      <c r="J60" s="179" t="s">
        <v>79</v>
      </c>
      <c r="K60" s="179"/>
      <c r="L60" s="180" t="n">
        <f aca="false">Vkladani_dat!G28</f>
        <v>0</v>
      </c>
      <c r="M60" s="180"/>
      <c r="N60" s="180"/>
      <c r="O60" s="180"/>
      <c r="P60" s="143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171" t="s">
        <v>341</v>
      </c>
      <c r="AC60" s="171"/>
      <c r="AD60" s="171"/>
      <c r="AE60" s="215" t="s">
        <v>41</v>
      </c>
      <c r="AF60" s="215"/>
      <c r="AG60" s="215"/>
      <c r="AH60" s="215"/>
    </row>
    <row r="61" customFormat="false" ht="9" hidden="false" customHeight="true" outlineLevel="0" collapsed="false">
      <c r="A61" s="205"/>
      <c r="B61" s="207"/>
      <c r="C61" s="207"/>
      <c r="D61" s="207"/>
      <c r="E61" s="207"/>
      <c r="F61" s="207"/>
      <c r="G61" s="207"/>
      <c r="H61" s="207"/>
      <c r="I61" s="207"/>
      <c r="J61" s="179"/>
      <c r="K61" s="179"/>
      <c r="L61" s="180"/>
      <c r="M61" s="180"/>
      <c r="N61" s="180"/>
      <c r="O61" s="180"/>
      <c r="P61" s="143"/>
      <c r="Q61" s="216" t="s">
        <v>44</v>
      </c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176" t="s">
        <v>343</v>
      </c>
      <c r="AC61" s="176"/>
      <c r="AD61" s="176"/>
      <c r="AE61" s="217" t="n">
        <v>2</v>
      </c>
      <c r="AF61" s="217"/>
      <c r="AG61" s="217"/>
      <c r="AH61" s="217"/>
    </row>
    <row r="62" customFormat="false" ht="7.5" hidden="false" customHeight="true" outlineLevel="0" collapsed="false">
      <c r="A62" s="205"/>
      <c r="B62" s="207" t="s">
        <v>81</v>
      </c>
      <c r="C62" s="207"/>
      <c r="D62" s="207"/>
      <c r="E62" s="207"/>
      <c r="F62" s="207"/>
      <c r="G62" s="207"/>
      <c r="H62" s="207"/>
      <c r="I62" s="207"/>
      <c r="J62" s="179" t="s">
        <v>82</v>
      </c>
      <c r="K62" s="179"/>
      <c r="L62" s="180" t="n">
        <f aca="false">Vkladani_dat!G29</f>
        <v>0</v>
      </c>
      <c r="M62" s="180"/>
      <c r="N62" s="180"/>
      <c r="O62" s="180"/>
      <c r="P62" s="143"/>
      <c r="Q62" s="218" t="s">
        <v>164</v>
      </c>
      <c r="R62" s="218"/>
      <c r="S62" s="218"/>
      <c r="T62" s="219" t="s">
        <v>165</v>
      </c>
      <c r="U62" s="219"/>
      <c r="V62" s="219"/>
      <c r="W62" s="219"/>
      <c r="X62" s="193" t="s">
        <v>166</v>
      </c>
      <c r="Y62" s="193"/>
      <c r="Z62" s="193"/>
      <c r="AA62" s="193"/>
      <c r="AB62" s="179" t="s">
        <v>359</v>
      </c>
      <c r="AC62" s="179"/>
      <c r="AD62" s="179"/>
      <c r="AE62" s="180" t="n">
        <f aca="false">Vkladani_dat!G75</f>
        <v>0</v>
      </c>
      <c r="AF62" s="180"/>
      <c r="AG62" s="180"/>
      <c r="AH62" s="180"/>
    </row>
    <row r="63" customFormat="false" ht="6" hidden="false" customHeight="true" outlineLevel="0" collapsed="false">
      <c r="A63" s="205"/>
      <c r="B63" s="207"/>
      <c r="C63" s="207"/>
      <c r="D63" s="207"/>
      <c r="E63" s="207"/>
      <c r="F63" s="207"/>
      <c r="G63" s="207"/>
      <c r="H63" s="207"/>
      <c r="I63" s="207"/>
      <c r="J63" s="179"/>
      <c r="K63" s="179"/>
      <c r="L63" s="180"/>
      <c r="M63" s="180"/>
      <c r="N63" s="180"/>
      <c r="O63" s="180"/>
      <c r="P63" s="143"/>
      <c r="Q63" s="218"/>
      <c r="R63" s="218"/>
      <c r="S63" s="218"/>
      <c r="T63" s="219"/>
      <c r="U63" s="219"/>
      <c r="V63" s="219"/>
      <c r="W63" s="219"/>
      <c r="X63" s="193"/>
      <c r="Y63" s="193"/>
      <c r="Z63" s="193"/>
      <c r="AA63" s="193"/>
      <c r="AB63" s="179"/>
      <c r="AC63" s="179"/>
      <c r="AD63" s="179"/>
      <c r="AE63" s="180"/>
      <c r="AF63" s="180"/>
      <c r="AG63" s="180"/>
      <c r="AH63" s="180"/>
    </row>
    <row r="64" customFormat="false" ht="7.5" hidden="false" customHeight="true" outlineLevel="0" collapsed="false">
      <c r="A64" s="205"/>
      <c r="B64" s="207" t="s">
        <v>84</v>
      </c>
      <c r="C64" s="207"/>
      <c r="D64" s="207"/>
      <c r="E64" s="207"/>
      <c r="F64" s="207"/>
      <c r="G64" s="207"/>
      <c r="H64" s="207"/>
      <c r="I64" s="207"/>
      <c r="J64" s="179" t="s">
        <v>85</v>
      </c>
      <c r="K64" s="179"/>
      <c r="L64" s="180" t="n">
        <f aca="false">Vkladani_dat!G30</f>
        <v>0</v>
      </c>
      <c r="M64" s="180"/>
      <c r="N64" s="180"/>
      <c r="O64" s="180"/>
      <c r="P64" s="143"/>
      <c r="Q64" s="218"/>
      <c r="R64" s="218"/>
      <c r="S64" s="218"/>
      <c r="T64" s="219"/>
      <c r="U64" s="219"/>
      <c r="V64" s="219"/>
      <c r="W64" s="219"/>
      <c r="X64" s="220" t="s">
        <v>167</v>
      </c>
      <c r="Y64" s="220"/>
      <c r="Z64" s="220"/>
      <c r="AA64" s="220"/>
      <c r="AB64" s="179" t="s">
        <v>360</v>
      </c>
      <c r="AC64" s="179"/>
      <c r="AD64" s="179"/>
      <c r="AE64" s="186" t="n">
        <f aca="false">Vkladani_dat!G76</f>
        <v>0</v>
      </c>
      <c r="AF64" s="186"/>
      <c r="AG64" s="186"/>
      <c r="AH64" s="186"/>
    </row>
    <row r="65" customFormat="false" ht="6" hidden="false" customHeight="true" outlineLevel="0" collapsed="false">
      <c r="A65" s="205"/>
      <c r="B65" s="207"/>
      <c r="C65" s="207"/>
      <c r="D65" s="207"/>
      <c r="E65" s="207"/>
      <c r="F65" s="207"/>
      <c r="G65" s="207"/>
      <c r="H65" s="207"/>
      <c r="I65" s="207"/>
      <c r="J65" s="179"/>
      <c r="K65" s="179"/>
      <c r="L65" s="180"/>
      <c r="M65" s="180"/>
      <c r="N65" s="180"/>
      <c r="O65" s="180"/>
      <c r="P65" s="143"/>
      <c r="Q65" s="218"/>
      <c r="R65" s="218"/>
      <c r="S65" s="218"/>
      <c r="T65" s="219"/>
      <c r="U65" s="219"/>
      <c r="V65" s="219"/>
      <c r="W65" s="219"/>
      <c r="X65" s="220"/>
      <c r="Y65" s="220"/>
      <c r="Z65" s="220"/>
      <c r="AA65" s="220"/>
      <c r="AB65" s="179"/>
      <c r="AC65" s="179"/>
      <c r="AD65" s="179"/>
      <c r="AE65" s="186"/>
      <c r="AF65" s="186"/>
      <c r="AG65" s="186"/>
      <c r="AH65" s="186"/>
    </row>
    <row r="66" customFormat="false" ht="6.75" hidden="false" customHeight="true" outlineLevel="0" collapsed="false">
      <c r="A66" s="221" t="s">
        <v>87</v>
      </c>
      <c r="B66" s="221"/>
      <c r="C66" s="221"/>
      <c r="D66" s="221"/>
      <c r="E66" s="221"/>
      <c r="F66" s="221"/>
      <c r="G66" s="221"/>
      <c r="H66" s="221"/>
      <c r="I66" s="221"/>
      <c r="J66" s="179" t="s">
        <v>88</v>
      </c>
      <c r="K66" s="179"/>
      <c r="L66" s="180" t="n">
        <f aca="false">Vkladani_dat!G31</f>
        <v>0</v>
      </c>
      <c r="M66" s="180"/>
      <c r="N66" s="180"/>
      <c r="O66" s="180"/>
      <c r="P66" s="143"/>
      <c r="Q66" s="218"/>
      <c r="R66" s="218"/>
      <c r="S66" s="218"/>
      <c r="T66" s="219"/>
      <c r="U66" s="219"/>
      <c r="V66" s="219"/>
      <c r="W66" s="219"/>
      <c r="X66" s="220"/>
      <c r="Y66" s="220"/>
      <c r="Z66" s="220"/>
      <c r="AA66" s="220"/>
      <c r="AB66" s="179"/>
      <c r="AC66" s="179"/>
      <c r="AD66" s="179"/>
      <c r="AE66" s="186"/>
      <c r="AF66" s="186"/>
      <c r="AG66" s="186"/>
      <c r="AH66" s="186"/>
    </row>
    <row r="67" customFormat="false" ht="7.5" hidden="false" customHeight="true" outlineLevel="0" collapsed="false">
      <c r="A67" s="221"/>
      <c r="B67" s="221"/>
      <c r="C67" s="221"/>
      <c r="D67" s="221"/>
      <c r="E67" s="221"/>
      <c r="F67" s="221"/>
      <c r="G67" s="221"/>
      <c r="H67" s="221"/>
      <c r="I67" s="221"/>
      <c r="J67" s="179"/>
      <c r="K67" s="179"/>
      <c r="L67" s="180"/>
      <c r="M67" s="180"/>
      <c r="N67" s="180"/>
      <c r="O67" s="180"/>
      <c r="P67" s="143"/>
      <c r="Q67" s="218"/>
      <c r="R67" s="218"/>
      <c r="S67" s="218"/>
      <c r="T67" s="222" t="s">
        <v>361</v>
      </c>
      <c r="U67" s="222"/>
      <c r="V67" s="222"/>
      <c r="W67" s="222"/>
      <c r="X67" s="223" t="s">
        <v>166</v>
      </c>
      <c r="Y67" s="223"/>
      <c r="Z67" s="223"/>
      <c r="AA67" s="223"/>
      <c r="AB67" s="224" t="s">
        <v>362</v>
      </c>
      <c r="AC67" s="224"/>
      <c r="AD67" s="224"/>
      <c r="AE67" s="180" t="n">
        <f aca="false">Vkladani_dat!G77</f>
        <v>0</v>
      </c>
      <c r="AF67" s="180"/>
      <c r="AG67" s="180"/>
      <c r="AH67" s="180"/>
    </row>
    <row r="68" customFormat="false" ht="10.5" hidden="false" customHeight="true" outlineLevel="0" collapsed="false">
      <c r="A68" s="225" t="s">
        <v>363</v>
      </c>
      <c r="B68" s="225"/>
      <c r="C68" s="225"/>
      <c r="D68" s="225"/>
      <c r="E68" s="225"/>
      <c r="F68" s="225"/>
      <c r="G68" s="225"/>
      <c r="H68" s="225"/>
      <c r="I68" s="225"/>
      <c r="J68" s="179" t="s">
        <v>91</v>
      </c>
      <c r="K68" s="179"/>
      <c r="L68" s="180" t="n">
        <f aca="false">Vkladani_dat!G32</f>
        <v>0</v>
      </c>
      <c r="M68" s="180"/>
      <c r="N68" s="180"/>
      <c r="O68" s="180"/>
      <c r="P68" s="143"/>
      <c r="Q68" s="218"/>
      <c r="R68" s="218"/>
      <c r="S68" s="218"/>
      <c r="T68" s="222"/>
      <c r="U68" s="222"/>
      <c r="V68" s="222"/>
      <c r="W68" s="222"/>
      <c r="X68" s="223"/>
      <c r="Y68" s="223"/>
      <c r="Z68" s="223"/>
      <c r="AA68" s="223"/>
      <c r="AB68" s="224"/>
      <c r="AC68" s="224"/>
      <c r="AD68" s="224"/>
      <c r="AE68" s="180"/>
      <c r="AF68" s="180"/>
      <c r="AG68" s="180"/>
      <c r="AH68" s="180"/>
    </row>
    <row r="69" customFormat="false" ht="8.25" hidden="false" customHeight="true" outlineLevel="0" collapsed="false">
      <c r="A69" s="225"/>
      <c r="B69" s="225"/>
      <c r="C69" s="225"/>
      <c r="D69" s="225"/>
      <c r="E69" s="225"/>
      <c r="F69" s="225"/>
      <c r="G69" s="225"/>
      <c r="H69" s="225"/>
      <c r="I69" s="225"/>
      <c r="J69" s="179"/>
      <c r="K69" s="179"/>
      <c r="L69" s="180"/>
      <c r="M69" s="180"/>
      <c r="N69" s="180"/>
      <c r="O69" s="180"/>
      <c r="P69" s="143"/>
      <c r="Q69" s="218"/>
      <c r="R69" s="218"/>
      <c r="S69" s="218"/>
      <c r="T69" s="222"/>
      <c r="U69" s="222"/>
      <c r="V69" s="222"/>
      <c r="W69" s="222"/>
      <c r="X69" s="220" t="s">
        <v>167</v>
      </c>
      <c r="Y69" s="220"/>
      <c r="Z69" s="220"/>
      <c r="AA69" s="220"/>
      <c r="AB69" s="226" t="s">
        <v>364</v>
      </c>
      <c r="AC69" s="226"/>
      <c r="AD69" s="226"/>
      <c r="AE69" s="180" t="n">
        <f aca="false">Vkladani_dat!G78</f>
        <v>0</v>
      </c>
      <c r="AF69" s="180"/>
      <c r="AG69" s="180"/>
      <c r="AH69" s="180"/>
    </row>
    <row r="70" customFormat="false" ht="12.75" hidden="false" customHeight="true" outlineLevel="0" collapsed="false">
      <c r="A70" s="227" t="s">
        <v>365</v>
      </c>
      <c r="B70" s="227"/>
      <c r="C70" s="227"/>
      <c r="D70" s="227"/>
      <c r="E70" s="227"/>
      <c r="F70" s="227"/>
      <c r="G70" s="227"/>
      <c r="H70" s="227"/>
      <c r="I70" s="227"/>
      <c r="J70" s="185" t="s">
        <v>95</v>
      </c>
      <c r="K70" s="185"/>
      <c r="L70" s="180" t="n">
        <f aca="false">Vkladani_dat!G33</f>
        <v>0</v>
      </c>
      <c r="M70" s="180"/>
      <c r="N70" s="180"/>
      <c r="O70" s="180"/>
      <c r="P70" s="143"/>
      <c r="Q70" s="218"/>
      <c r="R70" s="218"/>
      <c r="S70" s="218"/>
      <c r="T70" s="222"/>
      <c r="U70" s="222"/>
      <c r="V70" s="222"/>
      <c r="W70" s="222"/>
      <c r="X70" s="220"/>
      <c r="Y70" s="220"/>
      <c r="Z70" s="220"/>
      <c r="AA70" s="220"/>
      <c r="AB70" s="226"/>
      <c r="AC70" s="226"/>
      <c r="AD70" s="226"/>
      <c r="AE70" s="180"/>
      <c r="AF70" s="180"/>
      <c r="AG70" s="180"/>
      <c r="AH70" s="180"/>
    </row>
    <row r="71" customFormat="false" ht="12.75" hidden="false" customHeight="true" outlineLevel="0" collapsed="false">
      <c r="A71" s="228" t="s">
        <v>366</v>
      </c>
      <c r="B71" s="228"/>
      <c r="C71" s="228"/>
      <c r="D71" s="228"/>
      <c r="E71" s="228"/>
      <c r="F71" s="228"/>
      <c r="G71" s="228"/>
      <c r="H71" s="228"/>
      <c r="I71" s="228"/>
      <c r="J71" s="229" t="s">
        <v>98</v>
      </c>
      <c r="K71" s="229"/>
      <c r="L71" s="230" t="n">
        <f aca="false">Vkladani_dat!G34</f>
        <v>0</v>
      </c>
      <c r="M71" s="230"/>
      <c r="N71" s="230"/>
      <c r="O71" s="230"/>
      <c r="P71" s="143"/>
      <c r="Q71" s="231" t="s">
        <v>171</v>
      </c>
      <c r="R71" s="231"/>
      <c r="S71" s="231"/>
      <c r="T71" s="222" t="s">
        <v>172</v>
      </c>
      <c r="U71" s="222"/>
      <c r="V71" s="222"/>
      <c r="W71" s="222"/>
      <c r="X71" s="232" t="s">
        <v>166</v>
      </c>
      <c r="Y71" s="232"/>
      <c r="Z71" s="232"/>
      <c r="AA71" s="232"/>
      <c r="AB71" s="226" t="s">
        <v>367</v>
      </c>
      <c r="AC71" s="226"/>
      <c r="AD71" s="226"/>
      <c r="AE71" s="180" t="n">
        <f aca="false">Vkladani_dat!G79</f>
        <v>0</v>
      </c>
      <c r="AF71" s="180"/>
      <c r="AG71" s="180"/>
      <c r="AH71" s="180"/>
    </row>
    <row r="72" customFormat="false" ht="9.75" hidden="false" customHeight="true" outlineLevel="0" collapsed="false">
      <c r="A72" s="233"/>
      <c r="B72" s="233"/>
      <c r="C72" s="233"/>
      <c r="D72" s="233"/>
      <c r="E72" s="233"/>
      <c r="F72" s="233"/>
      <c r="G72" s="233"/>
      <c r="H72" s="233"/>
      <c r="I72" s="233"/>
      <c r="J72" s="234"/>
      <c r="K72" s="234"/>
      <c r="L72" s="235"/>
      <c r="M72" s="235"/>
      <c r="N72" s="235"/>
      <c r="O72" s="235"/>
      <c r="P72" s="143"/>
      <c r="Q72" s="231"/>
      <c r="R72" s="231"/>
      <c r="S72" s="231"/>
      <c r="T72" s="222"/>
      <c r="U72" s="222"/>
      <c r="V72" s="222"/>
      <c r="W72" s="222"/>
      <c r="X72" s="232"/>
      <c r="Y72" s="232"/>
      <c r="Z72" s="232"/>
      <c r="AA72" s="232"/>
      <c r="AB72" s="226"/>
      <c r="AC72" s="226"/>
      <c r="AD72" s="226"/>
      <c r="AE72" s="180"/>
      <c r="AF72" s="180"/>
      <c r="AG72" s="180"/>
      <c r="AH72" s="180"/>
    </row>
    <row r="73" customFormat="false" ht="9.75" hidden="false" customHeight="true" outlineLevel="0" collapsed="false">
      <c r="A73" s="168" t="s">
        <v>100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43"/>
      <c r="Q73" s="231"/>
      <c r="R73" s="231"/>
      <c r="S73" s="231"/>
      <c r="T73" s="222"/>
      <c r="U73" s="222"/>
      <c r="V73" s="222"/>
      <c r="W73" s="222"/>
      <c r="X73" s="232" t="s">
        <v>167</v>
      </c>
      <c r="Y73" s="232"/>
      <c r="Z73" s="232"/>
      <c r="AA73" s="232"/>
      <c r="AB73" s="226" t="s">
        <v>368</v>
      </c>
      <c r="AC73" s="226"/>
      <c r="AD73" s="226"/>
      <c r="AE73" s="180" t="n">
        <f aca="false">Vkladani_dat!G80</f>
        <v>0</v>
      </c>
      <c r="AF73" s="180"/>
      <c r="AG73" s="180"/>
      <c r="AH73" s="180"/>
    </row>
    <row r="74" customFormat="false" ht="10.5" hidden="false" customHeight="true" outlineLevel="0" collapsed="false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43"/>
      <c r="Q74" s="231"/>
      <c r="R74" s="231"/>
      <c r="S74" s="231"/>
      <c r="T74" s="222"/>
      <c r="U74" s="222"/>
      <c r="V74" s="222"/>
      <c r="W74" s="222"/>
      <c r="X74" s="232"/>
      <c r="Y74" s="232"/>
      <c r="Z74" s="232"/>
      <c r="AA74" s="232"/>
      <c r="AB74" s="226"/>
      <c r="AC74" s="226"/>
      <c r="AD74" s="226"/>
      <c r="AE74" s="180"/>
      <c r="AF74" s="180"/>
      <c r="AG74" s="180"/>
      <c r="AH74" s="180"/>
    </row>
    <row r="75" customFormat="false" ht="2.25" hidden="false" customHeight="true" outlineLevel="0" collapsed="false">
      <c r="A75" s="236"/>
      <c r="B75" s="236"/>
      <c r="C75" s="236"/>
      <c r="D75" s="236"/>
      <c r="E75" s="236"/>
      <c r="F75" s="236"/>
      <c r="G75" s="236"/>
      <c r="H75" s="236"/>
      <c r="I75" s="236"/>
      <c r="J75" s="237" t="s">
        <v>341</v>
      </c>
      <c r="K75" s="237"/>
      <c r="L75" s="172" t="s">
        <v>41</v>
      </c>
      <c r="M75" s="172"/>
      <c r="N75" s="172"/>
      <c r="O75" s="172"/>
      <c r="P75" s="143"/>
      <c r="Q75" s="231"/>
      <c r="R75" s="231"/>
      <c r="S75" s="231"/>
      <c r="T75" s="219" t="s">
        <v>174</v>
      </c>
      <c r="U75" s="219"/>
      <c r="V75" s="219"/>
      <c r="W75" s="219"/>
      <c r="X75" s="232" t="s">
        <v>166</v>
      </c>
      <c r="Y75" s="232"/>
      <c r="Z75" s="232"/>
      <c r="AA75" s="232"/>
      <c r="AB75" s="226" t="s">
        <v>369</v>
      </c>
      <c r="AC75" s="226"/>
      <c r="AD75" s="226"/>
      <c r="AE75" s="180" t="n">
        <f aca="false">Vkladani_dat!G81</f>
        <v>0</v>
      </c>
      <c r="AF75" s="180"/>
      <c r="AG75" s="180"/>
      <c r="AH75" s="180"/>
    </row>
    <row r="76" customFormat="false" ht="12" hidden="false" customHeight="true" outlineLevel="0" collapsed="false">
      <c r="A76" s="236"/>
      <c r="B76" s="236"/>
      <c r="C76" s="236"/>
      <c r="D76" s="236"/>
      <c r="E76" s="236"/>
      <c r="F76" s="236"/>
      <c r="G76" s="236"/>
      <c r="H76" s="236"/>
      <c r="I76" s="236"/>
      <c r="J76" s="237"/>
      <c r="K76" s="237"/>
      <c r="L76" s="172"/>
      <c r="M76" s="172"/>
      <c r="N76" s="172"/>
      <c r="O76" s="172"/>
      <c r="P76" s="143"/>
      <c r="Q76" s="231"/>
      <c r="R76" s="231"/>
      <c r="S76" s="231"/>
      <c r="T76" s="219"/>
      <c r="U76" s="219"/>
      <c r="V76" s="219"/>
      <c r="W76" s="219"/>
      <c r="X76" s="232"/>
      <c r="Y76" s="232"/>
      <c r="Z76" s="232"/>
      <c r="AA76" s="232"/>
      <c r="AB76" s="226"/>
      <c r="AC76" s="226"/>
      <c r="AD76" s="226"/>
      <c r="AE76" s="180"/>
      <c r="AF76" s="180"/>
      <c r="AG76" s="180"/>
      <c r="AH76" s="180"/>
    </row>
    <row r="77" customFormat="false" ht="3.75" hidden="false" customHeight="true" outlineLevel="0" collapsed="false">
      <c r="A77" s="175" t="s">
        <v>44</v>
      </c>
      <c r="B77" s="175"/>
      <c r="C77" s="175"/>
      <c r="D77" s="175"/>
      <c r="E77" s="175"/>
      <c r="F77" s="175"/>
      <c r="G77" s="175"/>
      <c r="H77" s="175"/>
      <c r="I77" s="175"/>
      <c r="J77" s="238" t="s">
        <v>343</v>
      </c>
      <c r="K77" s="238"/>
      <c r="L77" s="177" t="n">
        <v>2</v>
      </c>
      <c r="M77" s="177"/>
      <c r="N77" s="177"/>
      <c r="O77" s="177"/>
      <c r="P77" s="143"/>
      <c r="Q77" s="231"/>
      <c r="R77" s="231"/>
      <c r="S77" s="231"/>
      <c r="T77" s="219"/>
      <c r="U77" s="219"/>
      <c r="V77" s="219"/>
      <c r="W77" s="219"/>
      <c r="X77" s="232" t="s">
        <v>167</v>
      </c>
      <c r="Y77" s="232"/>
      <c r="Z77" s="232"/>
      <c r="AA77" s="232"/>
      <c r="AB77" s="226" t="s">
        <v>370</v>
      </c>
      <c r="AC77" s="226"/>
      <c r="AD77" s="226"/>
      <c r="AE77" s="186" t="n">
        <f aca="false">Vkladani_dat!G82</f>
        <v>0</v>
      </c>
      <c r="AF77" s="186"/>
      <c r="AG77" s="186"/>
      <c r="AH77" s="186"/>
    </row>
    <row r="78" customFormat="false" ht="7.5" hidden="false" customHeight="true" outlineLevel="0" collapsed="false">
      <c r="A78" s="175"/>
      <c r="B78" s="175"/>
      <c r="C78" s="175"/>
      <c r="D78" s="175"/>
      <c r="E78" s="175"/>
      <c r="F78" s="175"/>
      <c r="G78" s="175"/>
      <c r="H78" s="175"/>
      <c r="I78" s="175"/>
      <c r="J78" s="238"/>
      <c r="K78" s="238"/>
      <c r="L78" s="177"/>
      <c r="M78" s="177"/>
      <c r="N78" s="177"/>
      <c r="O78" s="177"/>
      <c r="P78" s="143"/>
      <c r="Q78" s="231"/>
      <c r="R78" s="231"/>
      <c r="S78" s="231"/>
      <c r="T78" s="219"/>
      <c r="U78" s="219"/>
      <c r="V78" s="219"/>
      <c r="W78" s="219"/>
      <c r="X78" s="232"/>
      <c r="Y78" s="232"/>
      <c r="Z78" s="232"/>
      <c r="AA78" s="232"/>
      <c r="AB78" s="226"/>
      <c r="AC78" s="226"/>
      <c r="AD78" s="226"/>
      <c r="AE78" s="186"/>
      <c r="AF78" s="186"/>
      <c r="AG78" s="186"/>
      <c r="AH78" s="186"/>
    </row>
    <row r="79" customFormat="false" ht="9" hidden="false" customHeight="true" outlineLevel="0" collapsed="false">
      <c r="A79" s="239" t="s">
        <v>101</v>
      </c>
      <c r="B79" s="239"/>
      <c r="C79" s="239"/>
      <c r="D79" s="239"/>
      <c r="E79" s="239"/>
      <c r="F79" s="239"/>
      <c r="G79" s="239"/>
      <c r="H79" s="239"/>
      <c r="I79" s="239"/>
      <c r="J79" s="240" t="s">
        <v>102</v>
      </c>
      <c r="K79" s="240"/>
      <c r="L79" s="180" t="n">
        <f aca="false">Vkladani_dat!G39</f>
        <v>0</v>
      </c>
      <c r="M79" s="180"/>
      <c r="N79" s="180"/>
      <c r="O79" s="180"/>
      <c r="P79" s="143"/>
      <c r="Q79" s="231"/>
      <c r="R79" s="231"/>
      <c r="S79" s="231"/>
      <c r="T79" s="219"/>
      <c r="U79" s="219"/>
      <c r="V79" s="219"/>
      <c r="W79" s="219"/>
      <c r="X79" s="232"/>
      <c r="Y79" s="232"/>
      <c r="Z79" s="232"/>
      <c r="AA79" s="232"/>
      <c r="AB79" s="226"/>
      <c r="AC79" s="226"/>
      <c r="AD79" s="226"/>
      <c r="AE79" s="186"/>
      <c r="AF79" s="186"/>
      <c r="AG79" s="186"/>
      <c r="AH79" s="186"/>
    </row>
    <row r="80" customFormat="false" ht="6.75" hidden="false" customHeight="true" outlineLevel="0" collapsed="false">
      <c r="A80" s="239"/>
      <c r="B80" s="239"/>
      <c r="C80" s="239"/>
      <c r="D80" s="239"/>
      <c r="E80" s="239"/>
      <c r="F80" s="239"/>
      <c r="G80" s="239"/>
      <c r="H80" s="239"/>
      <c r="I80" s="239"/>
      <c r="J80" s="240"/>
      <c r="K80" s="240"/>
      <c r="L80" s="180"/>
      <c r="M80" s="180"/>
      <c r="N80" s="180"/>
      <c r="O80" s="180"/>
      <c r="P80" s="143"/>
      <c r="Q80" s="241" t="s">
        <v>176</v>
      </c>
      <c r="R80" s="241"/>
      <c r="S80" s="241"/>
      <c r="T80" s="242" t="s">
        <v>177</v>
      </c>
      <c r="U80" s="242"/>
      <c r="V80" s="242"/>
      <c r="W80" s="242"/>
      <c r="X80" s="242"/>
      <c r="Y80" s="242" t="s">
        <v>178</v>
      </c>
      <c r="Z80" s="242"/>
      <c r="AA80" s="242"/>
      <c r="AB80" s="226" t="s">
        <v>371</v>
      </c>
      <c r="AC80" s="226"/>
      <c r="AD80" s="226"/>
      <c r="AE80" s="186" t="n">
        <f aca="false">Vkladani_dat!G83</f>
        <v>0</v>
      </c>
      <c r="AF80" s="186"/>
      <c r="AG80" s="186"/>
      <c r="AH80" s="186"/>
    </row>
    <row r="81" customFormat="false" ht="6.75" hidden="false" customHeight="true" outlineLevel="0" collapsed="false">
      <c r="A81" s="239" t="s">
        <v>372</v>
      </c>
      <c r="B81" s="239"/>
      <c r="C81" s="239"/>
      <c r="D81" s="239"/>
      <c r="E81" s="239"/>
      <c r="F81" s="239"/>
      <c r="G81" s="239"/>
      <c r="H81" s="239"/>
      <c r="I81" s="239"/>
      <c r="J81" s="240" t="s">
        <v>104</v>
      </c>
      <c r="K81" s="240"/>
      <c r="L81" s="180" t="n">
        <f aca="false">Vkladani_dat!G40</f>
        <v>0</v>
      </c>
      <c r="M81" s="180"/>
      <c r="N81" s="180"/>
      <c r="O81" s="180"/>
      <c r="P81" s="143"/>
      <c r="Q81" s="241"/>
      <c r="R81" s="241"/>
      <c r="S81" s="241"/>
      <c r="T81" s="242"/>
      <c r="U81" s="242"/>
      <c r="V81" s="242"/>
      <c r="W81" s="242"/>
      <c r="X81" s="242"/>
      <c r="Y81" s="242"/>
      <c r="Z81" s="242"/>
      <c r="AA81" s="242"/>
      <c r="AB81" s="226"/>
      <c r="AC81" s="226"/>
      <c r="AD81" s="226"/>
      <c r="AE81" s="186"/>
      <c r="AF81" s="186"/>
      <c r="AG81" s="186"/>
      <c r="AH81" s="186"/>
    </row>
    <row r="82" customFormat="false" ht="7.5" hidden="false" customHeight="true" outlineLevel="0" collapsed="false">
      <c r="A82" s="239"/>
      <c r="B82" s="239"/>
      <c r="C82" s="239"/>
      <c r="D82" s="239"/>
      <c r="E82" s="239"/>
      <c r="F82" s="239"/>
      <c r="G82" s="239"/>
      <c r="H82" s="239"/>
      <c r="I82" s="239"/>
      <c r="J82" s="240"/>
      <c r="K82" s="240"/>
      <c r="L82" s="180"/>
      <c r="M82" s="180"/>
      <c r="N82" s="180"/>
      <c r="O82" s="180"/>
      <c r="P82" s="143"/>
      <c r="Q82" s="241"/>
      <c r="R82" s="241"/>
      <c r="S82" s="241"/>
      <c r="T82" s="242"/>
      <c r="U82" s="242"/>
      <c r="V82" s="242"/>
      <c r="W82" s="242"/>
      <c r="X82" s="242"/>
      <c r="Y82" s="242"/>
      <c r="Z82" s="242"/>
      <c r="AA82" s="242"/>
      <c r="AB82" s="226"/>
      <c r="AC82" s="226"/>
      <c r="AD82" s="226"/>
      <c r="AE82" s="186"/>
      <c r="AF82" s="186"/>
      <c r="AG82" s="186"/>
      <c r="AH82" s="186"/>
    </row>
    <row r="83" customFormat="false" ht="5.25" hidden="false" customHeight="true" outlineLevel="0" collapsed="false">
      <c r="A83" s="243" t="s">
        <v>373</v>
      </c>
      <c r="B83" s="243"/>
      <c r="C83" s="243"/>
      <c r="D83" s="243"/>
      <c r="E83" s="243"/>
      <c r="F83" s="243"/>
      <c r="G83" s="243"/>
      <c r="H83" s="243"/>
      <c r="I83" s="243"/>
      <c r="J83" s="240" t="s">
        <v>107</v>
      </c>
      <c r="K83" s="240"/>
      <c r="L83" s="180" t="n">
        <f aca="false">Vkladani_dat!G41</f>
        <v>0</v>
      </c>
      <c r="M83" s="180"/>
      <c r="N83" s="180"/>
      <c r="O83" s="180"/>
      <c r="P83" s="143"/>
      <c r="Q83" s="241"/>
      <c r="R83" s="241"/>
      <c r="S83" s="241"/>
      <c r="T83" s="232" t="s">
        <v>179</v>
      </c>
      <c r="U83" s="232"/>
      <c r="V83" s="232"/>
      <c r="W83" s="232"/>
      <c r="X83" s="232"/>
      <c r="Y83" s="242" t="s">
        <v>178</v>
      </c>
      <c r="Z83" s="242"/>
      <c r="AA83" s="242"/>
      <c r="AB83" s="226" t="s">
        <v>374</v>
      </c>
      <c r="AC83" s="226"/>
      <c r="AD83" s="226"/>
      <c r="AE83" s="186" t="n">
        <f aca="false">Vkladani_dat!G84</f>
        <v>0</v>
      </c>
      <c r="AF83" s="186"/>
      <c r="AG83" s="186"/>
      <c r="AH83" s="186"/>
    </row>
    <row r="84" customFormat="false" ht="7.5" hidden="false" customHeight="true" outlineLevel="0" collapsed="false">
      <c r="A84" s="243"/>
      <c r="B84" s="243"/>
      <c r="C84" s="243"/>
      <c r="D84" s="243"/>
      <c r="E84" s="243"/>
      <c r="F84" s="243"/>
      <c r="G84" s="243"/>
      <c r="H84" s="243"/>
      <c r="I84" s="243"/>
      <c r="J84" s="240"/>
      <c r="K84" s="240"/>
      <c r="L84" s="180"/>
      <c r="M84" s="180"/>
      <c r="N84" s="180"/>
      <c r="O84" s="180"/>
      <c r="P84" s="143"/>
      <c r="Q84" s="241"/>
      <c r="R84" s="241"/>
      <c r="S84" s="241"/>
      <c r="T84" s="232"/>
      <c r="U84" s="232"/>
      <c r="V84" s="232"/>
      <c r="W84" s="232"/>
      <c r="X84" s="232"/>
      <c r="Y84" s="242"/>
      <c r="Z84" s="242"/>
      <c r="AA84" s="242"/>
      <c r="AB84" s="226"/>
      <c r="AC84" s="226"/>
      <c r="AD84" s="226"/>
      <c r="AE84" s="186"/>
      <c r="AF84" s="186"/>
      <c r="AG84" s="186"/>
      <c r="AH84" s="186"/>
    </row>
    <row r="85" customFormat="false" ht="7.5" hidden="false" customHeight="true" outlineLevel="0" collapsed="false">
      <c r="A85" s="239" t="s">
        <v>375</v>
      </c>
      <c r="B85" s="239"/>
      <c r="C85" s="239"/>
      <c r="D85" s="239"/>
      <c r="E85" s="239"/>
      <c r="F85" s="239"/>
      <c r="G85" s="239"/>
      <c r="H85" s="239"/>
      <c r="I85" s="239"/>
      <c r="J85" s="240" t="s">
        <v>110</v>
      </c>
      <c r="K85" s="240"/>
      <c r="L85" s="180" t="n">
        <f aca="false">Vkladani_dat!G42</f>
        <v>0</v>
      </c>
      <c r="M85" s="180"/>
      <c r="N85" s="180"/>
      <c r="O85" s="180"/>
      <c r="P85" s="143"/>
      <c r="Q85" s="241"/>
      <c r="R85" s="241"/>
      <c r="S85" s="241"/>
      <c r="T85" s="232"/>
      <c r="U85" s="232"/>
      <c r="V85" s="232"/>
      <c r="W85" s="232"/>
      <c r="X85" s="232"/>
      <c r="Y85" s="242"/>
      <c r="Z85" s="242"/>
      <c r="AA85" s="242"/>
      <c r="AB85" s="226"/>
      <c r="AC85" s="226"/>
      <c r="AD85" s="226"/>
      <c r="AE85" s="186"/>
      <c r="AF85" s="186"/>
      <c r="AG85" s="186"/>
      <c r="AH85" s="186"/>
    </row>
    <row r="86" customFormat="false" ht="6" hidden="false" customHeight="true" outlineLevel="0" collapsed="false">
      <c r="A86" s="239"/>
      <c r="B86" s="239"/>
      <c r="C86" s="239"/>
      <c r="D86" s="239"/>
      <c r="E86" s="239"/>
      <c r="F86" s="239"/>
      <c r="G86" s="239"/>
      <c r="H86" s="239"/>
      <c r="I86" s="239"/>
      <c r="J86" s="240"/>
      <c r="K86" s="240"/>
      <c r="L86" s="180"/>
      <c r="M86" s="180"/>
      <c r="N86" s="180"/>
      <c r="O86" s="180"/>
      <c r="P86" s="143"/>
      <c r="Q86" s="244" t="s">
        <v>376</v>
      </c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26" t="s">
        <v>377</v>
      </c>
      <c r="AC86" s="226"/>
      <c r="AD86" s="226"/>
      <c r="AE86" s="180" t="n">
        <f aca="false">Vkladani_dat!G85</f>
        <v>0</v>
      </c>
      <c r="AF86" s="180"/>
      <c r="AG86" s="180"/>
      <c r="AH86" s="180"/>
    </row>
    <row r="87" customFormat="false" ht="14.25" hidden="false" customHeight="true" outlineLevel="0" collapsed="false">
      <c r="A87" s="245" t="s">
        <v>378</v>
      </c>
      <c r="B87" s="220" t="s">
        <v>113</v>
      </c>
      <c r="C87" s="220"/>
      <c r="D87" s="220"/>
      <c r="E87" s="220"/>
      <c r="F87" s="220"/>
      <c r="G87" s="220"/>
      <c r="H87" s="220"/>
      <c r="I87" s="220"/>
      <c r="J87" s="240" t="s">
        <v>114</v>
      </c>
      <c r="K87" s="240"/>
      <c r="L87" s="180" t="n">
        <f aca="false">Vkladani_dat!G43</f>
        <v>0</v>
      </c>
      <c r="M87" s="180"/>
      <c r="N87" s="180"/>
      <c r="O87" s="180"/>
      <c r="P87" s="143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26"/>
      <c r="AC87" s="226"/>
      <c r="AD87" s="226"/>
      <c r="AE87" s="180"/>
      <c r="AF87" s="180"/>
      <c r="AG87" s="180"/>
      <c r="AH87" s="180"/>
    </row>
    <row r="88" customFormat="false" ht="6" hidden="false" customHeight="true" outlineLevel="0" collapsed="false">
      <c r="A88" s="245"/>
      <c r="B88" s="220"/>
      <c r="C88" s="220"/>
      <c r="D88" s="220"/>
      <c r="E88" s="220"/>
      <c r="F88" s="220"/>
      <c r="G88" s="220"/>
      <c r="H88" s="220"/>
      <c r="I88" s="220"/>
      <c r="J88" s="240"/>
      <c r="K88" s="240"/>
      <c r="L88" s="180"/>
      <c r="M88" s="180"/>
      <c r="N88" s="180"/>
      <c r="O88" s="180"/>
      <c r="P88" s="143"/>
      <c r="Q88" s="203" t="s">
        <v>379</v>
      </c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26" t="s">
        <v>380</v>
      </c>
      <c r="AC88" s="226"/>
      <c r="AD88" s="226"/>
      <c r="AE88" s="186" t="n">
        <f aca="false">Vkladani_dat!G86</f>
        <v>0</v>
      </c>
      <c r="AF88" s="186"/>
      <c r="AG88" s="186"/>
      <c r="AH88" s="186"/>
    </row>
    <row r="89" customFormat="false" ht="7.5" hidden="false" customHeight="true" outlineLevel="0" collapsed="false">
      <c r="A89" s="245"/>
      <c r="B89" s="220" t="s">
        <v>381</v>
      </c>
      <c r="C89" s="220"/>
      <c r="D89" s="220"/>
      <c r="E89" s="220"/>
      <c r="F89" s="220"/>
      <c r="G89" s="220"/>
      <c r="H89" s="220"/>
      <c r="I89" s="220"/>
      <c r="J89" s="240" t="s">
        <v>116</v>
      </c>
      <c r="K89" s="240"/>
      <c r="L89" s="180" t="n">
        <f aca="false">Vkladani_dat!G44</f>
        <v>0</v>
      </c>
      <c r="M89" s="180"/>
      <c r="N89" s="180"/>
      <c r="O89" s="180"/>
      <c r="P89" s="14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26"/>
      <c r="AC89" s="226"/>
      <c r="AD89" s="226"/>
      <c r="AE89" s="186"/>
      <c r="AF89" s="186"/>
      <c r="AG89" s="186"/>
      <c r="AH89" s="186"/>
    </row>
    <row r="90" customFormat="false" ht="6" hidden="false" customHeight="true" outlineLevel="0" collapsed="false">
      <c r="A90" s="245"/>
      <c r="B90" s="220"/>
      <c r="C90" s="220"/>
      <c r="D90" s="220"/>
      <c r="E90" s="220"/>
      <c r="F90" s="220"/>
      <c r="G90" s="220"/>
      <c r="H90" s="220"/>
      <c r="I90" s="220"/>
      <c r="J90" s="240"/>
      <c r="K90" s="240"/>
      <c r="L90" s="180"/>
      <c r="M90" s="180"/>
      <c r="N90" s="180"/>
      <c r="O90" s="180"/>
      <c r="P90" s="14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26"/>
      <c r="AC90" s="226"/>
      <c r="AD90" s="226"/>
      <c r="AE90" s="186"/>
      <c r="AF90" s="186"/>
      <c r="AG90" s="186"/>
      <c r="AH90" s="186"/>
    </row>
    <row r="91" customFormat="false" ht="6.75" hidden="false" customHeight="true" outlineLevel="0" collapsed="false">
      <c r="A91" s="245"/>
      <c r="B91" s="220" t="s">
        <v>382</v>
      </c>
      <c r="C91" s="220"/>
      <c r="D91" s="220"/>
      <c r="E91" s="220"/>
      <c r="F91" s="220"/>
      <c r="G91" s="220"/>
      <c r="H91" s="220"/>
      <c r="I91" s="220"/>
      <c r="J91" s="246" t="s">
        <v>118</v>
      </c>
      <c r="K91" s="246"/>
      <c r="L91" s="186" t="n">
        <f aca="false">Vkladani_dat!G45</f>
        <v>0</v>
      </c>
      <c r="M91" s="186"/>
      <c r="N91" s="186"/>
      <c r="O91" s="186"/>
      <c r="P91" s="143"/>
      <c r="Q91" s="203" t="s">
        <v>383</v>
      </c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26" t="s">
        <v>384</v>
      </c>
      <c r="AC91" s="226"/>
      <c r="AD91" s="226"/>
      <c r="AE91" s="186" t="n">
        <f aca="false">Vkladani_dat!G87</f>
        <v>0</v>
      </c>
      <c r="AF91" s="186"/>
      <c r="AG91" s="186"/>
      <c r="AH91" s="186"/>
    </row>
    <row r="92" customFormat="false" ht="6.75" hidden="false" customHeight="true" outlineLevel="0" collapsed="false">
      <c r="A92" s="245"/>
      <c r="B92" s="220"/>
      <c r="C92" s="220"/>
      <c r="D92" s="220"/>
      <c r="E92" s="220"/>
      <c r="F92" s="220"/>
      <c r="G92" s="220"/>
      <c r="H92" s="220"/>
      <c r="I92" s="220"/>
      <c r="J92" s="246"/>
      <c r="K92" s="246"/>
      <c r="L92" s="186"/>
      <c r="M92" s="186"/>
      <c r="N92" s="186"/>
      <c r="O92" s="186"/>
      <c r="P92" s="14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26"/>
      <c r="AC92" s="226"/>
      <c r="AD92" s="226"/>
      <c r="AE92" s="186"/>
      <c r="AF92" s="186"/>
      <c r="AG92" s="186"/>
      <c r="AH92" s="186"/>
    </row>
    <row r="93" customFormat="false" ht="6.75" hidden="false" customHeight="true" outlineLevel="0" collapsed="false">
      <c r="A93" s="245"/>
      <c r="B93" s="220"/>
      <c r="C93" s="220"/>
      <c r="D93" s="220"/>
      <c r="E93" s="220"/>
      <c r="F93" s="220"/>
      <c r="G93" s="220"/>
      <c r="H93" s="220"/>
      <c r="I93" s="220"/>
      <c r="J93" s="246"/>
      <c r="K93" s="246"/>
      <c r="L93" s="186"/>
      <c r="M93" s="186"/>
      <c r="N93" s="186"/>
      <c r="O93" s="186"/>
      <c r="P93" s="14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26"/>
      <c r="AC93" s="226"/>
      <c r="AD93" s="226"/>
      <c r="AE93" s="186"/>
      <c r="AF93" s="186"/>
      <c r="AG93" s="186"/>
      <c r="AH93" s="186"/>
    </row>
    <row r="94" customFormat="false" ht="21.75" hidden="false" customHeight="true" outlineLevel="0" collapsed="false">
      <c r="A94" s="245"/>
      <c r="B94" s="220" t="s">
        <v>120</v>
      </c>
      <c r="C94" s="220"/>
      <c r="D94" s="220"/>
      <c r="E94" s="220"/>
      <c r="F94" s="220"/>
      <c r="G94" s="220"/>
      <c r="H94" s="220"/>
      <c r="I94" s="220"/>
      <c r="J94" s="247" t="s">
        <v>121</v>
      </c>
      <c r="K94" s="247"/>
      <c r="L94" s="180" t="n">
        <f aca="false">Vkladani_dat!G46</f>
        <v>0</v>
      </c>
      <c r="M94" s="180"/>
      <c r="N94" s="180"/>
      <c r="O94" s="180"/>
      <c r="P94" s="143"/>
      <c r="Q94" s="203" t="s">
        <v>385</v>
      </c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48" t="s">
        <v>386</v>
      </c>
      <c r="AC94" s="248"/>
      <c r="AD94" s="248"/>
      <c r="AE94" s="180" t="n">
        <f aca="false">Vkladani_dat!G88</f>
        <v>0</v>
      </c>
      <c r="AF94" s="180"/>
      <c r="AG94" s="180"/>
      <c r="AH94" s="180"/>
    </row>
    <row r="95" customFormat="false" ht="21.75" hidden="false" customHeight="true" outlineLevel="0" collapsed="false">
      <c r="A95" s="245"/>
      <c r="B95" s="220" t="s">
        <v>123</v>
      </c>
      <c r="C95" s="220"/>
      <c r="D95" s="220"/>
      <c r="E95" s="220"/>
      <c r="F95" s="220"/>
      <c r="G95" s="220"/>
      <c r="H95" s="220"/>
      <c r="I95" s="220"/>
      <c r="J95" s="247" t="s">
        <v>124</v>
      </c>
      <c r="K95" s="247"/>
      <c r="L95" s="180" t="n">
        <f aca="false">Vkladani_dat!G47</f>
        <v>0</v>
      </c>
      <c r="M95" s="180"/>
      <c r="N95" s="180"/>
      <c r="O95" s="180"/>
      <c r="P95" s="143"/>
      <c r="Q95" s="203" t="s">
        <v>187</v>
      </c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26" t="s">
        <v>387</v>
      </c>
      <c r="AC95" s="226"/>
      <c r="AD95" s="226"/>
      <c r="AE95" s="180" t="n">
        <f aca="false">Vkladani_dat!G89</f>
        <v>0</v>
      </c>
      <c r="AF95" s="180"/>
      <c r="AG95" s="180"/>
      <c r="AH95" s="180"/>
    </row>
    <row r="96" customFormat="false" ht="21" hidden="false" customHeight="true" outlineLevel="0" collapsed="false">
      <c r="A96" s="249" t="s">
        <v>388</v>
      </c>
      <c r="B96" s="249"/>
      <c r="C96" s="249"/>
      <c r="D96" s="249"/>
      <c r="E96" s="249"/>
      <c r="F96" s="249"/>
      <c r="G96" s="249"/>
      <c r="H96" s="249"/>
      <c r="I96" s="249"/>
      <c r="J96" s="250" t="s">
        <v>127</v>
      </c>
      <c r="K96" s="250"/>
      <c r="L96" s="230" t="n">
        <f aca="false">Vkladani_dat!G48</f>
        <v>0</v>
      </c>
      <c r="M96" s="230"/>
      <c r="N96" s="230"/>
      <c r="O96" s="230"/>
      <c r="P96" s="143"/>
      <c r="Q96" s="251" t="s">
        <v>389</v>
      </c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48" t="s">
        <v>390</v>
      </c>
      <c r="AC96" s="248"/>
      <c r="AD96" s="248"/>
      <c r="AE96" s="180" t="n">
        <f aca="false">Vkladani_dat!G90</f>
        <v>0</v>
      </c>
      <c r="AF96" s="180"/>
      <c r="AG96" s="180"/>
      <c r="AH96" s="180"/>
    </row>
    <row r="97" customFormat="false" ht="14.25" hidden="false" customHeight="true" outlineLevel="0" collapsed="false">
      <c r="A97" s="252"/>
      <c r="B97" s="252"/>
      <c r="C97" s="252"/>
      <c r="D97" s="252"/>
      <c r="E97" s="252"/>
      <c r="F97" s="252"/>
      <c r="G97" s="252"/>
      <c r="H97" s="252"/>
      <c r="I97" s="252"/>
      <c r="J97" s="234"/>
      <c r="K97" s="234"/>
      <c r="L97" s="235"/>
      <c r="M97" s="235"/>
      <c r="N97" s="235"/>
      <c r="O97" s="235"/>
      <c r="P97" s="143"/>
      <c r="Q97" s="203" t="s">
        <v>191</v>
      </c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26" t="s">
        <v>391</v>
      </c>
      <c r="AC97" s="226"/>
      <c r="AD97" s="226"/>
      <c r="AE97" s="180" t="n">
        <f aca="false">Vkladani_dat!G91</f>
        <v>0</v>
      </c>
      <c r="AF97" s="180"/>
      <c r="AG97" s="180"/>
      <c r="AH97" s="180"/>
    </row>
    <row r="98" customFormat="false" ht="5.25" hidden="false" customHeight="true" outlineLevel="0" collapsed="false">
      <c r="A98" s="252"/>
      <c r="B98" s="252"/>
      <c r="C98" s="252"/>
      <c r="D98" s="252"/>
      <c r="E98" s="252"/>
      <c r="F98" s="252"/>
      <c r="G98" s="252"/>
      <c r="H98" s="252"/>
      <c r="I98" s="252"/>
      <c r="J98" s="234"/>
      <c r="K98" s="234"/>
      <c r="L98" s="235"/>
      <c r="M98" s="235"/>
      <c r="N98" s="235"/>
      <c r="O98" s="235"/>
      <c r="P98" s="143"/>
      <c r="Q98" s="203" t="s">
        <v>392</v>
      </c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53" t="s">
        <v>393</v>
      </c>
      <c r="AC98" s="253"/>
      <c r="AD98" s="253"/>
      <c r="AE98" s="254" t="n">
        <f aca="false">Vkladani_dat!G92</f>
        <v>0</v>
      </c>
      <c r="AF98" s="254"/>
      <c r="AG98" s="254"/>
      <c r="AH98" s="254"/>
    </row>
    <row r="99" customFormat="false" ht="3" hidden="true" customHeight="true" outlineLevel="0" collapsed="false">
      <c r="A99" s="255"/>
      <c r="B99" s="255"/>
      <c r="C99" s="255"/>
      <c r="D99" s="255"/>
      <c r="E99" s="255"/>
      <c r="F99" s="255"/>
      <c r="G99" s="255"/>
      <c r="H99" s="255"/>
      <c r="I99" s="255"/>
      <c r="J99" s="256"/>
      <c r="K99" s="256"/>
      <c r="L99" s="257"/>
      <c r="M99" s="257"/>
      <c r="N99" s="257"/>
      <c r="O99" s="257"/>
      <c r="P99" s="14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53"/>
      <c r="AC99" s="253"/>
      <c r="AD99" s="253"/>
      <c r="AE99" s="254"/>
      <c r="AF99" s="254"/>
      <c r="AG99" s="254"/>
      <c r="AH99" s="254"/>
    </row>
    <row r="100" customFormat="false" ht="8.25" hidden="false" customHeight="true" outlineLevel="0" collapsed="false">
      <c r="A100" s="258"/>
      <c r="B100" s="258"/>
      <c r="C100" s="258"/>
      <c r="D100" s="258"/>
      <c r="E100" s="258"/>
      <c r="F100" s="258"/>
      <c r="G100" s="258"/>
      <c r="H100" s="258"/>
      <c r="I100" s="258"/>
      <c r="J100" s="259"/>
      <c r="K100" s="259"/>
      <c r="L100" s="260"/>
      <c r="M100" s="260"/>
      <c r="N100" s="260"/>
      <c r="O100" s="260"/>
      <c r="P100" s="14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53"/>
      <c r="AC100" s="253"/>
      <c r="AD100" s="253"/>
      <c r="AE100" s="254"/>
      <c r="AF100" s="254"/>
      <c r="AG100" s="254"/>
      <c r="AH100" s="254"/>
    </row>
    <row r="101" customFormat="false" ht="7.5" hidden="false" customHeight="true" outlineLevel="0" collapsed="false">
      <c r="A101" s="258"/>
      <c r="B101" s="258"/>
      <c r="C101" s="258"/>
      <c r="D101" s="258"/>
      <c r="E101" s="258"/>
      <c r="F101" s="258"/>
      <c r="G101" s="258"/>
      <c r="H101" s="258"/>
      <c r="I101" s="258"/>
      <c r="J101" s="259"/>
      <c r="K101" s="259"/>
      <c r="L101" s="260"/>
      <c r="M101" s="260"/>
      <c r="N101" s="260"/>
      <c r="O101" s="260"/>
      <c r="P101" s="14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53"/>
      <c r="AC101" s="253"/>
      <c r="AD101" s="253"/>
      <c r="AE101" s="254"/>
      <c r="AF101" s="254"/>
      <c r="AG101" s="254"/>
      <c r="AH101" s="254"/>
    </row>
    <row r="102" customFormat="false" ht="2.45" hidden="false" customHeight="true" outlineLevel="0" collapsed="false">
      <c r="A102" s="261"/>
      <c r="B102" s="261"/>
      <c r="C102" s="261"/>
      <c r="D102" s="261"/>
      <c r="E102" s="261"/>
      <c r="F102" s="261"/>
      <c r="G102" s="261"/>
      <c r="H102" s="262"/>
      <c r="I102" s="262"/>
      <c r="J102" s="262"/>
      <c r="K102" s="262"/>
      <c r="L102" s="262"/>
      <c r="M102" s="262"/>
      <c r="N102" s="262"/>
      <c r="O102" s="262"/>
      <c r="P102" s="14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4"/>
      <c r="AC102" s="264"/>
      <c r="AD102" s="264"/>
      <c r="AE102" s="265"/>
      <c r="AF102" s="265"/>
      <c r="AG102" s="265"/>
      <c r="AH102" s="265"/>
    </row>
    <row r="103" customFormat="false" ht="7.9" hidden="false" customHeight="true" outlineLevel="0" collapsed="false">
      <c r="A103" s="266" t="s">
        <v>394</v>
      </c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143"/>
      <c r="Q103" s="267" t="s">
        <v>395</v>
      </c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</row>
    <row r="104" customFormat="false" ht="7.9" hidden="false" customHeight="true" outlineLevel="0" collapsed="false">
      <c r="A104" s="266" t="s">
        <v>396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143"/>
      <c r="Q104" s="268" t="s">
        <v>397</v>
      </c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</row>
    <row r="105" customFormat="false" ht="7.5" hidden="false" customHeight="true" outlineLevel="0" collapsed="false">
      <c r="A105" s="269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143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</row>
    <row r="106" customFormat="false" ht="6.75" hidden="false" customHeight="true" outlineLevel="0" collapsed="false">
      <c r="A106" s="271"/>
      <c r="B106" s="271"/>
      <c r="C106" s="271"/>
      <c r="D106" s="271"/>
      <c r="E106" s="271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143"/>
      <c r="Q106" s="272"/>
      <c r="R106" s="272"/>
      <c r="S106" s="272"/>
      <c r="T106" s="272"/>
      <c r="U106" s="272"/>
      <c r="V106" s="272"/>
      <c r="W106" s="272"/>
      <c r="X106" s="272"/>
      <c r="Y106" s="272"/>
      <c r="Z106" s="273"/>
      <c r="AA106" s="274"/>
      <c r="AB106" s="274"/>
      <c r="AC106" s="274"/>
      <c r="AD106" s="274"/>
      <c r="AE106" s="274"/>
      <c r="AF106" s="274"/>
      <c r="AG106" s="274"/>
      <c r="AH106" s="274"/>
    </row>
    <row r="107" customFormat="false" ht="1.5" hidden="true" customHeight="true" outlineLevel="0" collapsed="false">
      <c r="A107" s="275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6"/>
      <c r="P107" s="143"/>
    </row>
    <row r="108" customFormat="false" ht="0.75" hidden="true" customHeight="true" outlineLevel="0" collapsed="false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6"/>
      <c r="P108" s="143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</row>
    <row r="109" customFormat="false" ht="0.75" hidden="false" customHeight="true" outlineLevel="0" collapsed="false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6"/>
      <c r="P109" s="143"/>
      <c r="Q109" s="277" t="s">
        <v>249</v>
      </c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</row>
    <row r="110" customFormat="false" ht="13.5" hidden="false" customHeight="true" outlineLevel="0" collapsed="false">
      <c r="A110" s="278" t="s">
        <v>398</v>
      </c>
      <c r="B110" s="278"/>
      <c r="C110" s="278"/>
      <c r="D110" s="278"/>
      <c r="E110" s="278"/>
      <c r="F110" s="278"/>
      <c r="G110" s="278"/>
      <c r="H110" s="278"/>
      <c r="I110" s="278"/>
      <c r="J110" s="279" t="s">
        <v>341</v>
      </c>
      <c r="K110" s="279"/>
      <c r="L110" s="280" t="s">
        <v>41</v>
      </c>
      <c r="M110" s="280"/>
      <c r="N110" s="280"/>
      <c r="O110" s="280"/>
      <c r="P110" s="143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</row>
    <row r="111" customFormat="false" ht="9" hidden="false" customHeight="true" outlineLevel="0" collapsed="false">
      <c r="A111" s="175" t="s">
        <v>44</v>
      </c>
      <c r="B111" s="175"/>
      <c r="C111" s="175"/>
      <c r="D111" s="175"/>
      <c r="E111" s="175"/>
      <c r="F111" s="175"/>
      <c r="G111" s="175"/>
      <c r="H111" s="175"/>
      <c r="I111" s="175"/>
      <c r="J111" s="201" t="n">
        <v>1</v>
      </c>
      <c r="K111" s="201"/>
      <c r="L111" s="202" t="n">
        <v>2</v>
      </c>
      <c r="M111" s="202"/>
      <c r="N111" s="202"/>
      <c r="O111" s="202"/>
      <c r="P111" s="143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2" t="s">
        <v>341</v>
      </c>
      <c r="AB111" s="282"/>
      <c r="AC111" s="282"/>
      <c r="AD111" s="283" t="s">
        <v>399</v>
      </c>
      <c r="AE111" s="283"/>
      <c r="AF111" s="283"/>
      <c r="AG111" s="283"/>
      <c r="AH111" s="283"/>
    </row>
    <row r="112" customFormat="false" ht="6.75" hidden="false" customHeight="true" outlineLevel="0" collapsed="false">
      <c r="A112" s="284" t="s">
        <v>400</v>
      </c>
      <c r="B112" s="284"/>
      <c r="C112" s="284"/>
      <c r="D112" s="284"/>
      <c r="E112" s="284"/>
      <c r="F112" s="284"/>
      <c r="G112" s="284"/>
      <c r="H112" s="284"/>
      <c r="I112" s="284"/>
      <c r="J112" s="285" t="s">
        <v>401</v>
      </c>
      <c r="K112" s="285"/>
      <c r="L112" s="186" t="n">
        <f aca="false">Vkladani_dat!G93</f>
        <v>0</v>
      </c>
      <c r="M112" s="186"/>
      <c r="N112" s="186"/>
      <c r="O112" s="186"/>
      <c r="P112" s="143"/>
      <c r="Q112" s="175" t="s">
        <v>44</v>
      </c>
      <c r="R112" s="175"/>
      <c r="S112" s="175"/>
      <c r="T112" s="175"/>
      <c r="U112" s="175"/>
      <c r="V112" s="175"/>
      <c r="W112" s="175"/>
      <c r="X112" s="175"/>
      <c r="Y112" s="175"/>
      <c r="Z112" s="175"/>
      <c r="AA112" s="176" t="s">
        <v>343</v>
      </c>
      <c r="AB112" s="176"/>
      <c r="AC112" s="176"/>
      <c r="AD112" s="177" t="n">
        <v>2</v>
      </c>
      <c r="AE112" s="177"/>
      <c r="AF112" s="177"/>
      <c r="AG112" s="177"/>
      <c r="AH112" s="177"/>
    </row>
    <row r="113" customFormat="false" ht="5.25" hidden="false" customHeight="true" outlineLevel="0" collapsed="false">
      <c r="A113" s="284"/>
      <c r="B113" s="284"/>
      <c r="C113" s="284"/>
      <c r="D113" s="284"/>
      <c r="E113" s="284"/>
      <c r="F113" s="284"/>
      <c r="G113" s="284"/>
      <c r="H113" s="284"/>
      <c r="I113" s="284"/>
      <c r="J113" s="285"/>
      <c r="K113" s="285"/>
      <c r="L113" s="186"/>
      <c r="M113" s="186"/>
      <c r="N113" s="186"/>
      <c r="O113" s="186"/>
      <c r="P113" s="143"/>
      <c r="Q113" s="243" t="s">
        <v>250</v>
      </c>
      <c r="R113" s="243"/>
      <c r="S113" s="243"/>
      <c r="T113" s="243"/>
      <c r="U113" s="243"/>
      <c r="V113" s="243"/>
      <c r="W113" s="243"/>
      <c r="X113" s="243"/>
      <c r="Y113" s="243"/>
      <c r="Z113" s="243"/>
      <c r="AA113" s="179" t="s">
        <v>402</v>
      </c>
      <c r="AB113" s="179"/>
      <c r="AC113" s="179"/>
      <c r="AD113" s="186" t="n">
        <f aca="false">Vkladani_dat!G144</f>
        <v>0</v>
      </c>
      <c r="AE113" s="186"/>
      <c r="AF113" s="186"/>
      <c r="AG113" s="186"/>
      <c r="AH113" s="186"/>
    </row>
    <row r="114" customFormat="false" ht="5.25" hidden="false" customHeight="true" outlineLevel="0" collapsed="false">
      <c r="A114" s="284"/>
      <c r="B114" s="284"/>
      <c r="C114" s="284"/>
      <c r="D114" s="284"/>
      <c r="E114" s="284"/>
      <c r="F114" s="284"/>
      <c r="G114" s="284"/>
      <c r="H114" s="284"/>
      <c r="I114" s="284"/>
      <c r="J114" s="285"/>
      <c r="K114" s="285"/>
      <c r="L114" s="186"/>
      <c r="M114" s="186"/>
      <c r="N114" s="186"/>
      <c r="O114" s="186"/>
      <c r="P114" s="1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179"/>
      <c r="AB114" s="179"/>
      <c r="AC114" s="179"/>
      <c r="AD114" s="186"/>
      <c r="AE114" s="186"/>
      <c r="AF114" s="186"/>
      <c r="AG114" s="186"/>
      <c r="AH114" s="186"/>
    </row>
    <row r="115" customFormat="false" ht="6.75" hidden="false" customHeight="true" outlineLevel="0" collapsed="false">
      <c r="A115" s="203" t="s">
        <v>197</v>
      </c>
      <c r="B115" s="203"/>
      <c r="C115" s="203"/>
      <c r="D115" s="203"/>
      <c r="E115" s="203"/>
      <c r="F115" s="203"/>
      <c r="G115" s="203"/>
      <c r="H115" s="203"/>
      <c r="I115" s="203"/>
      <c r="J115" s="285" t="s">
        <v>403</v>
      </c>
      <c r="K115" s="285"/>
      <c r="L115" s="254" t="n">
        <f aca="false">Vkladani_dat!G94</f>
        <v>0</v>
      </c>
      <c r="M115" s="254"/>
      <c r="N115" s="254"/>
      <c r="O115" s="254"/>
      <c r="P115" s="1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179"/>
      <c r="AB115" s="179"/>
      <c r="AC115" s="179"/>
      <c r="AD115" s="186"/>
      <c r="AE115" s="186"/>
      <c r="AF115" s="186"/>
      <c r="AG115" s="186"/>
      <c r="AH115" s="186"/>
    </row>
    <row r="116" customFormat="false" ht="3" hidden="false" customHeight="true" outlineLevel="0" collapsed="false">
      <c r="A116" s="203"/>
      <c r="B116" s="203"/>
      <c r="C116" s="203"/>
      <c r="D116" s="203"/>
      <c r="E116" s="203"/>
      <c r="F116" s="203"/>
      <c r="G116" s="203"/>
      <c r="H116" s="203"/>
      <c r="I116" s="203"/>
      <c r="J116" s="285"/>
      <c r="K116" s="285"/>
      <c r="L116" s="254"/>
      <c r="M116" s="254"/>
      <c r="N116" s="254"/>
      <c r="O116" s="254"/>
      <c r="P116" s="143"/>
      <c r="Q116" s="243" t="s">
        <v>251</v>
      </c>
      <c r="R116" s="243"/>
      <c r="S116" s="243"/>
      <c r="T116" s="243"/>
      <c r="U116" s="243"/>
      <c r="V116" s="243"/>
      <c r="W116" s="243"/>
      <c r="X116" s="243"/>
      <c r="Y116" s="243"/>
      <c r="Z116" s="243"/>
      <c r="AA116" s="286" t="s">
        <v>404</v>
      </c>
      <c r="AB116" s="286"/>
      <c r="AC116" s="286"/>
      <c r="AD116" s="186" t="n">
        <f aca="false">Vkladani_dat!G145</f>
        <v>0</v>
      </c>
      <c r="AE116" s="186"/>
      <c r="AF116" s="186"/>
      <c r="AG116" s="186"/>
      <c r="AH116" s="186"/>
    </row>
    <row r="117" customFormat="false" ht="4.5" hidden="false" customHeight="true" outlineLevel="0" collapsed="false">
      <c r="A117" s="203"/>
      <c r="B117" s="203"/>
      <c r="C117" s="203"/>
      <c r="D117" s="203"/>
      <c r="E117" s="203"/>
      <c r="F117" s="203"/>
      <c r="G117" s="203"/>
      <c r="H117" s="203"/>
      <c r="I117" s="203"/>
      <c r="J117" s="285"/>
      <c r="K117" s="285"/>
      <c r="L117" s="254"/>
      <c r="M117" s="254"/>
      <c r="N117" s="254"/>
      <c r="O117" s="254"/>
      <c r="P117" s="1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86"/>
      <c r="AB117" s="286"/>
      <c r="AC117" s="286"/>
      <c r="AD117" s="186"/>
      <c r="AE117" s="186"/>
      <c r="AF117" s="186"/>
      <c r="AG117" s="186"/>
      <c r="AH117" s="186"/>
    </row>
    <row r="118" customFormat="false" ht="6" hidden="false" customHeight="true" outlineLevel="0" collapsed="false">
      <c r="A118" s="243" t="s">
        <v>199</v>
      </c>
      <c r="B118" s="243"/>
      <c r="C118" s="243"/>
      <c r="D118" s="243"/>
      <c r="E118" s="243"/>
      <c r="F118" s="243"/>
      <c r="G118" s="243"/>
      <c r="H118" s="243"/>
      <c r="I118" s="243"/>
      <c r="J118" s="287" t="s">
        <v>405</v>
      </c>
      <c r="K118" s="287"/>
      <c r="L118" s="186" t="n">
        <f aca="false">Vkladani_dat!G95</f>
        <v>0</v>
      </c>
      <c r="M118" s="186"/>
      <c r="N118" s="186"/>
      <c r="O118" s="186"/>
      <c r="P118" s="1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86"/>
      <c r="AB118" s="286"/>
      <c r="AC118" s="286"/>
      <c r="AD118" s="186"/>
      <c r="AE118" s="186"/>
      <c r="AF118" s="186"/>
      <c r="AG118" s="186"/>
      <c r="AH118" s="186"/>
    </row>
    <row r="119" customFormat="false" ht="6.75" hidden="false" customHeight="true" outlineLevel="0" collapsed="false">
      <c r="A119" s="243"/>
      <c r="B119" s="243"/>
      <c r="C119" s="243"/>
      <c r="D119" s="243"/>
      <c r="E119" s="243"/>
      <c r="F119" s="243"/>
      <c r="G119" s="243"/>
      <c r="H119" s="243"/>
      <c r="I119" s="243"/>
      <c r="J119" s="287"/>
      <c r="K119" s="287"/>
      <c r="L119" s="186"/>
      <c r="M119" s="186"/>
      <c r="N119" s="186"/>
      <c r="O119" s="186"/>
      <c r="P119" s="143"/>
      <c r="Q119" s="243" t="s">
        <v>253</v>
      </c>
      <c r="R119" s="243"/>
      <c r="S119" s="243"/>
      <c r="T119" s="243"/>
      <c r="U119" s="243"/>
      <c r="V119" s="243"/>
      <c r="W119" s="243"/>
      <c r="X119" s="243"/>
      <c r="Y119" s="243"/>
      <c r="Z119" s="243"/>
      <c r="AA119" s="179" t="s">
        <v>406</v>
      </c>
      <c r="AB119" s="179"/>
      <c r="AC119" s="179"/>
      <c r="AD119" s="186" t="n">
        <f aca="false">Vkladani_dat!G146</f>
        <v>0</v>
      </c>
      <c r="AE119" s="186"/>
      <c r="AF119" s="186"/>
      <c r="AG119" s="186"/>
      <c r="AH119" s="186"/>
    </row>
    <row r="120" customFormat="false" ht="3" hidden="false" customHeight="true" outlineLevel="0" collapsed="false">
      <c r="A120" s="243"/>
      <c r="B120" s="243"/>
      <c r="C120" s="243"/>
      <c r="D120" s="243"/>
      <c r="E120" s="243"/>
      <c r="F120" s="243"/>
      <c r="G120" s="243"/>
      <c r="H120" s="243"/>
      <c r="I120" s="243"/>
      <c r="J120" s="287"/>
      <c r="K120" s="287"/>
      <c r="L120" s="186"/>
      <c r="M120" s="186"/>
      <c r="N120" s="186"/>
      <c r="O120" s="186"/>
      <c r="P120" s="1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179"/>
      <c r="AB120" s="179"/>
      <c r="AC120" s="179"/>
      <c r="AD120" s="186"/>
      <c r="AE120" s="186"/>
      <c r="AF120" s="186"/>
      <c r="AG120" s="186"/>
      <c r="AH120" s="186"/>
    </row>
    <row r="121" customFormat="false" ht="5.25" hidden="false" customHeight="true" outlineLevel="0" collapsed="false">
      <c r="A121" s="243"/>
      <c r="B121" s="243"/>
      <c r="C121" s="243"/>
      <c r="D121" s="243"/>
      <c r="E121" s="243"/>
      <c r="F121" s="243"/>
      <c r="G121" s="243"/>
      <c r="H121" s="243"/>
      <c r="I121" s="243"/>
      <c r="J121" s="287"/>
      <c r="K121" s="287"/>
      <c r="L121" s="186"/>
      <c r="M121" s="186"/>
      <c r="N121" s="186"/>
      <c r="O121" s="186"/>
      <c r="P121" s="1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179"/>
      <c r="AB121" s="179"/>
      <c r="AC121" s="179"/>
      <c r="AD121" s="186"/>
      <c r="AE121" s="186"/>
      <c r="AF121" s="186"/>
      <c r="AG121" s="186"/>
      <c r="AH121" s="186"/>
    </row>
    <row r="122" customFormat="false" ht="7.5" hidden="false" customHeight="true" outlineLevel="0" collapsed="false">
      <c r="A122" s="288" t="s">
        <v>407</v>
      </c>
      <c r="B122" s="288"/>
      <c r="C122" s="288"/>
      <c r="D122" s="288"/>
      <c r="E122" s="288"/>
      <c r="F122" s="288"/>
      <c r="G122" s="288"/>
      <c r="H122" s="288"/>
      <c r="I122" s="288"/>
      <c r="J122" s="285" t="s">
        <v>408</v>
      </c>
      <c r="K122" s="285"/>
      <c r="L122" s="186" t="n">
        <f aca="false">Vkladani_dat!G96</f>
        <v>0</v>
      </c>
      <c r="M122" s="186"/>
      <c r="N122" s="186"/>
      <c r="O122" s="186"/>
      <c r="P122" s="1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179"/>
      <c r="AB122" s="179"/>
      <c r="AC122" s="179"/>
      <c r="AD122" s="186"/>
      <c r="AE122" s="186"/>
      <c r="AF122" s="186"/>
      <c r="AG122" s="186"/>
      <c r="AH122" s="186"/>
    </row>
    <row r="123" customFormat="false" ht="6" hidden="false" customHeight="true" outlineLevel="0" collapsed="false">
      <c r="A123" s="288"/>
      <c r="B123" s="288"/>
      <c r="C123" s="288"/>
      <c r="D123" s="288"/>
      <c r="E123" s="288"/>
      <c r="F123" s="288"/>
      <c r="G123" s="288"/>
      <c r="H123" s="288"/>
      <c r="I123" s="288"/>
      <c r="J123" s="285"/>
      <c r="K123" s="285"/>
      <c r="L123" s="186"/>
      <c r="M123" s="186"/>
      <c r="N123" s="186"/>
      <c r="O123" s="186"/>
      <c r="P123" s="143"/>
      <c r="Q123" s="243" t="s">
        <v>255</v>
      </c>
      <c r="R123" s="243"/>
      <c r="S123" s="243"/>
      <c r="T123" s="243"/>
      <c r="U123" s="243"/>
      <c r="V123" s="243"/>
      <c r="W123" s="243"/>
      <c r="X123" s="243"/>
      <c r="Y123" s="243"/>
      <c r="Z123" s="243"/>
      <c r="AA123" s="179" t="s">
        <v>409</v>
      </c>
      <c r="AB123" s="179"/>
      <c r="AC123" s="179"/>
      <c r="AD123" s="186" t="n">
        <f aca="false">Vkladani_dat!G147</f>
        <v>0</v>
      </c>
      <c r="AE123" s="186"/>
      <c r="AF123" s="186"/>
      <c r="AG123" s="186"/>
      <c r="AH123" s="186"/>
    </row>
    <row r="124" customFormat="false" ht="4.5" hidden="false" customHeight="true" outlineLevel="0" collapsed="false">
      <c r="A124" s="288" t="s">
        <v>201</v>
      </c>
      <c r="B124" s="288"/>
      <c r="C124" s="288"/>
      <c r="D124" s="288"/>
      <c r="E124" s="288"/>
      <c r="F124" s="288"/>
      <c r="G124" s="288"/>
      <c r="H124" s="288"/>
      <c r="I124" s="288"/>
      <c r="J124" s="289" t="s">
        <v>410</v>
      </c>
      <c r="K124" s="289"/>
      <c r="L124" s="254" t="n">
        <f aca="false">Vkladani_dat!G97</f>
        <v>0</v>
      </c>
      <c r="M124" s="254"/>
      <c r="N124" s="254"/>
      <c r="O124" s="254"/>
      <c r="P124" s="1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179"/>
      <c r="AB124" s="179"/>
      <c r="AC124" s="179"/>
      <c r="AD124" s="186"/>
      <c r="AE124" s="186"/>
      <c r="AF124" s="186"/>
      <c r="AG124" s="186"/>
      <c r="AH124" s="186"/>
    </row>
    <row r="125" customFormat="false" ht="12.75" hidden="false" customHeight="true" outlineLevel="0" collapsed="false">
      <c r="A125" s="288"/>
      <c r="B125" s="288"/>
      <c r="C125" s="288"/>
      <c r="D125" s="288"/>
      <c r="E125" s="288"/>
      <c r="F125" s="288"/>
      <c r="G125" s="288"/>
      <c r="H125" s="288"/>
      <c r="I125" s="288"/>
      <c r="J125" s="289"/>
      <c r="K125" s="289"/>
      <c r="L125" s="254"/>
      <c r="M125" s="254"/>
      <c r="N125" s="254"/>
      <c r="O125" s="254"/>
      <c r="P125" s="1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179"/>
      <c r="AB125" s="179"/>
      <c r="AC125" s="179"/>
      <c r="AD125" s="186"/>
      <c r="AE125" s="186"/>
      <c r="AF125" s="186"/>
      <c r="AG125" s="186"/>
      <c r="AH125" s="186"/>
    </row>
    <row r="126" customFormat="false" ht="6.75" hidden="false" customHeight="true" outlineLevel="0" collapsed="false">
      <c r="A126" s="288" t="s">
        <v>407</v>
      </c>
      <c r="B126" s="288"/>
      <c r="C126" s="288"/>
      <c r="D126" s="288"/>
      <c r="E126" s="288"/>
      <c r="F126" s="288"/>
      <c r="G126" s="288"/>
      <c r="H126" s="288"/>
      <c r="I126" s="288"/>
      <c r="J126" s="285" t="s">
        <v>411</v>
      </c>
      <c r="K126" s="285"/>
      <c r="L126" s="186" t="n">
        <f aca="false">Vkladani_dat!G98</f>
        <v>0</v>
      </c>
      <c r="M126" s="186"/>
      <c r="N126" s="186"/>
      <c r="O126" s="186"/>
      <c r="P126" s="143"/>
      <c r="Q126" s="243" t="s">
        <v>257</v>
      </c>
      <c r="R126" s="243"/>
      <c r="S126" s="243"/>
      <c r="T126" s="243"/>
      <c r="U126" s="243"/>
      <c r="V126" s="243"/>
      <c r="W126" s="243"/>
      <c r="X126" s="243"/>
      <c r="Y126" s="243"/>
      <c r="Z126" s="243"/>
      <c r="AA126" s="179" t="s">
        <v>412</v>
      </c>
      <c r="AB126" s="179"/>
      <c r="AC126" s="179"/>
      <c r="AD126" s="186" t="n">
        <f aca="false">Vkladani_dat!G148</f>
        <v>0</v>
      </c>
      <c r="AE126" s="186"/>
      <c r="AF126" s="186"/>
      <c r="AG126" s="186"/>
      <c r="AH126" s="186"/>
    </row>
    <row r="127" customFormat="false" ht="6.75" hidden="false" customHeight="true" outlineLevel="0" collapsed="false">
      <c r="A127" s="288"/>
      <c r="B127" s="288"/>
      <c r="C127" s="288"/>
      <c r="D127" s="288"/>
      <c r="E127" s="288"/>
      <c r="F127" s="288"/>
      <c r="G127" s="288"/>
      <c r="H127" s="288"/>
      <c r="I127" s="288"/>
      <c r="J127" s="285"/>
      <c r="K127" s="285"/>
      <c r="L127" s="186"/>
      <c r="M127" s="186"/>
      <c r="N127" s="186"/>
      <c r="O127" s="186"/>
      <c r="P127" s="1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179"/>
      <c r="AB127" s="179"/>
      <c r="AC127" s="179"/>
      <c r="AD127" s="186"/>
      <c r="AE127" s="186"/>
      <c r="AF127" s="186"/>
      <c r="AG127" s="186"/>
      <c r="AH127" s="186"/>
    </row>
    <row r="128" customFormat="false" ht="4.5" hidden="false" customHeight="true" outlineLevel="0" collapsed="false">
      <c r="A128" s="290" t="s">
        <v>202</v>
      </c>
      <c r="B128" s="290"/>
      <c r="C128" s="290"/>
      <c r="D128" s="290"/>
      <c r="E128" s="290"/>
      <c r="F128" s="290"/>
      <c r="G128" s="290"/>
      <c r="H128" s="290"/>
      <c r="I128" s="290"/>
      <c r="J128" s="285" t="s">
        <v>413</v>
      </c>
      <c r="K128" s="285"/>
      <c r="L128" s="254" t="n">
        <f aca="false">Vkladani_dat!G99</f>
        <v>0</v>
      </c>
      <c r="M128" s="254"/>
      <c r="N128" s="254"/>
      <c r="O128" s="254"/>
      <c r="P128" s="1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179"/>
      <c r="AB128" s="179"/>
      <c r="AC128" s="179"/>
      <c r="AD128" s="186"/>
      <c r="AE128" s="186"/>
      <c r="AF128" s="186"/>
      <c r="AG128" s="186"/>
      <c r="AH128" s="186"/>
    </row>
    <row r="129" customFormat="false" ht="9" hidden="false" customHeight="true" outlineLevel="0" collapsed="false">
      <c r="A129" s="290"/>
      <c r="B129" s="290"/>
      <c r="C129" s="290"/>
      <c r="D129" s="290"/>
      <c r="E129" s="290"/>
      <c r="F129" s="290"/>
      <c r="G129" s="290"/>
      <c r="H129" s="290"/>
      <c r="I129" s="290"/>
      <c r="J129" s="285"/>
      <c r="K129" s="285"/>
      <c r="L129" s="254"/>
      <c r="M129" s="254"/>
      <c r="N129" s="254"/>
      <c r="O129" s="254"/>
      <c r="P129" s="143"/>
      <c r="Q129" s="291" t="s">
        <v>414</v>
      </c>
      <c r="R129" s="291"/>
      <c r="S129" s="291"/>
      <c r="T129" s="291"/>
      <c r="U129" s="291"/>
      <c r="V129" s="291"/>
      <c r="W129" s="291"/>
      <c r="X129" s="291"/>
      <c r="Y129" s="291"/>
      <c r="Z129" s="291"/>
      <c r="AA129" s="179" t="s">
        <v>415</v>
      </c>
      <c r="AB129" s="179"/>
      <c r="AC129" s="179"/>
      <c r="AD129" s="186" t="n">
        <f aca="false">Vkladani_dat!G149</f>
        <v>0</v>
      </c>
      <c r="AE129" s="186"/>
      <c r="AF129" s="186"/>
      <c r="AG129" s="186"/>
      <c r="AH129" s="186"/>
    </row>
    <row r="130" customFormat="false" ht="3" hidden="false" customHeight="true" outlineLevel="0" collapsed="false">
      <c r="A130" s="290"/>
      <c r="B130" s="290"/>
      <c r="C130" s="290"/>
      <c r="D130" s="290"/>
      <c r="E130" s="290"/>
      <c r="F130" s="290"/>
      <c r="G130" s="290"/>
      <c r="H130" s="290"/>
      <c r="I130" s="290"/>
      <c r="J130" s="285"/>
      <c r="K130" s="285"/>
      <c r="L130" s="254"/>
      <c r="M130" s="254"/>
      <c r="N130" s="254"/>
      <c r="O130" s="254"/>
      <c r="P130" s="143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179"/>
      <c r="AB130" s="179"/>
      <c r="AC130" s="179"/>
      <c r="AD130" s="186"/>
      <c r="AE130" s="186"/>
      <c r="AF130" s="186"/>
      <c r="AG130" s="186"/>
      <c r="AH130" s="186"/>
    </row>
    <row r="131" customFormat="false" ht="6.75" hidden="false" customHeight="true" outlineLevel="0" collapsed="false">
      <c r="A131" s="288" t="s">
        <v>416</v>
      </c>
      <c r="B131" s="288"/>
      <c r="C131" s="288"/>
      <c r="D131" s="288"/>
      <c r="E131" s="288"/>
      <c r="F131" s="288"/>
      <c r="G131" s="288"/>
      <c r="H131" s="288"/>
      <c r="I131" s="288"/>
      <c r="J131" s="285" t="s">
        <v>417</v>
      </c>
      <c r="K131" s="285"/>
      <c r="L131" s="292" t="n">
        <f aca="false">Vkladani_dat!G100</f>
        <v>0</v>
      </c>
      <c r="M131" s="292"/>
      <c r="N131" s="292"/>
      <c r="O131" s="292"/>
      <c r="P131" s="143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179"/>
      <c r="AB131" s="179"/>
      <c r="AC131" s="179"/>
      <c r="AD131" s="186"/>
      <c r="AE131" s="186"/>
      <c r="AF131" s="186"/>
      <c r="AG131" s="186"/>
      <c r="AH131" s="186"/>
    </row>
    <row r="132" customFormat="false" ht="6" hidden="false" customHeight="true" outlineLevel="0" collapsed="false">
      <c r="A132" s="288"/>
      <c r="B132" s="288"/>
      <c r="C132" s="288"/>
      <c r="D132" s="288"/>
      <c r="E132" s="288"/>
      <c r="F132" s="288"/>
      <c r="G132" s="288"/>
      <c r="H132" s="288"/>
      <c r="I132" s="288"/>
      <c r="J132" s="285"/>
      <c r="K132" s="285"/>
      <c r="L132" s="292"/>
      <c r="M132" s="292"/>
      <c r="N132" s="292"/>
      <c r="O132" s="292"/>
      <c r="P132" s="143"/>
      <c r="Q132" s="293" t="s">
        <v>259</v>
      </c>
      <c r="R132" s="293"/>
      <c r="S132" s="293"/>
      <c r="T132" s="293"/>
      <c r="U132" s="293"/>
      <c r="V132" s="293"/>
      <c r="W132" s="293"/>
      <c r="X132" s="293"/>
      <c r="Y132" s="293"/>
      <c r="Z132" s="293"/>
      <c r="AA132" s="179" t="s">
        <v>418</v>
      </c>
      <c r="AB132" s="179"/>
      <c r="AC132" s="179"/>
      <c r="AD132" s="186" t="n">
        <f aca="false">Vkladani_dat!G150</f>
        <v>0</v>
      </c>
      <c r="AE132" s="186"/>
      <c r="AF132" s="186"/>
      <c r="AG132" s="186"/>
      <c r="AH132" s="186"/>
    </row>
    <row r="133" customFormat="false" ht="3.75" hidden="false" customHeight="true" outlineLevel="0" collapsed="false">
      <c r="A133" s="288" t="s">
        <v>419</v>
      </c>
      <c r="B133" s="288"/>
      <c r="C133" s="288"/>
      <c r="D133" s="288"/>
      <c r="E133" s="288"/>
      <c r="F133" s="288"/>
      <c r="G133" s="288"/>
      <c r="H133" s="288"/>
      <c r="I133" s="288"/>
      <c r="J133" s="179" t="s">
        <v>420</v>
      </c>
      <c r="K133" s="179"/>
      <c r="L133" s="186" t="n">
        <f aca="false">Vkladani_dat!G101</f>
        <v>0</v>
      </c>
      <c r="M133" s="186"/>
      <c r="N133" s="186"/>
      <c r="O133" s="186"/>
      <c r="P133" s="14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179"/>
      <c r="AB133" s="179"/>
      <c r="AC133" s="179"/>
      <c r="AD133" s="186"/>
      <c r="AE133" s="186"/>
      <c r="AF133" s="186"/>
      <c r="AG133" s="186"/>
      <c r="AH133" s="186"/>
    </row>
    <row r="134" customFormat="false" ht="6.75" hidden="false" customHeight="true" outlineLevel="0" collapsed="false">
      <c r="A134" s="288"/>
      <c r="B134" s="288"/>
      <c r="C134" s="288"/>
      <c r="D134" s="288"/>
      <c r="E134" s="288"/>
      <c r="F134" s="288"/>
      <c r="G134" s="288"/>
      <c r="H134" s="288"/>
      <c r="I134" s="288"/>
      <c r="J134" s="179"/>
      <c r="K134" s="179"/>
      <c r="L134" s="186"/>
      <c r="M134" s="186"/>
      <c r="N134" s="186"/>
      <c r="O134" s="186"/>
      <c r="P134" s="14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179"/>
      <c r="AB134" s="179"/>
      <c r="AC134" s="179"/>
      <c r="AD134" s="186"/>
      <c r="AE134" s="186"/>
      <c r="AF134" s="186"/>
      <c r="AG134" s="186"/>
      <c r="AH134" s="186"/>
    </row>
    <row r="135" customFormat="false" ht="9.75" hidden="false" customHeight="true" outlineLevel="0" collapsed="false">
      <c r="A135" s="294" t="s">
        <v>421</v>
      </c>
      <c r="B135" s="294"/>
      <c r="C135" s="294"/>
      <c r="D135" s="294"/>
      <c r="E135" s="294"/>
      <c r="F135" s="294"/>
      <c r="G135" s="294"/>
      <c r="H135" s="294"/>
      <c r="I135" s="294"/>
      <c r="J135" s="285" t="s">
        <v>422</v>
      </c>
      <c r="K135" s="285"/>
      <c r="L135" s="186" t="n">
        <f aca="false">Vkladani_dat!G102</f>
        <v>0</v>
      </c>
      <c r="M135" s="186"/>
      <c r="N135" s="186"/>
      <c r="O135" s="186"/>
      <c r="P135" s="143"/>
      <c r="Q135" s="203" t="s">
        <v>260</v>
      </c>
      <c r="R135" s="203"/>
      <c r="S135" s="203"/>
      <c r="T135" s="203"/>
      <c r="U135" s="203"/>
      <c r="V135" s="203"/>
      <c r="W135" s="203"/>
      <c r="X135" s="203"/>
      <c r="Y135" s="203"/>
      <c r="Z135" s="203"/>
      <c r="AA135" s="179" t="s">
        <v>423</v>
      </c>
      <c r="AB135" s="179"/>
      <c r="AC135" s="179"/>
      <c r="AD135" s="186" t="n">
        <f aca="false">Vkladani_dat!G151</f>
        <v>0</v>
      </c>
      <c r="AE135" s="186"/>
      <c r="AF135" s="186"/>
      <c r="AG135" s="186"/>
      <c r="AH135" s="186"/>
    </row>
    <row r="136" customFormat="false" ht="6" hidden="false" customHeight="true" outlineLevel="0" collapsed="false">
      <c r="A136" s="295" t="s">
        <v>206</v>
      </c>
      <c r="B136" s="295"/>
      <c r="C136" s="295"/>
      <c r="D136" s="295"/>
      <c r="E136" s="295"/>
      <c r="F136" s="295"/>
      <c r="G136" s="295"/>
      <c r="H136" s="295"/>
      <c r="I136" s="295"/>
      <c r="J136" s="289" t="s">
        <v>424</v>
      </c>
      <c r="K136" s="289"/>
      <c r="L136" s="296" t="str">
        <f aca="false">IF(Vkladani_dat!G103=1,"ý","o")</f>
        <v>o</v>
      </c>
      <c r="M136" s="297" t="s">
        <v>425</v>
      </c>
      <c r="N136" s="296" t="str">
        <f aca="false">IF(Vkladani_dat!G103=0,"ý","o")</f>
        <v>ý</v>
      </c>
      <c r="O136" s="298" t="s">
        <v>426</v>
      </c>
      <c r="P136" s="14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179"/>
      <c r="AB136" s="179"/>
      <c r="AC136" s="179"/>
      <c r="AD136" s="186"/>
      <c r="AE136" s="186"/>
      <c r="AF136" s="186"/>
      <c r="AG136" s="186"/>
      <c r="AH136" s="186"/>
    </row>
    <row r="137" customFormat="false" ht="3.75" hidden="false" customHeight="true" outlineLevel="0" collapsed="false">
      <c r="A137" s="295"/>
      <c r="B137" s="295"/>
      <c r="C137" s="295"/>
      <c r="D137" s="295"/>
      <c r="E137" s="295"/>
      <c r="F137" s="295"/>
      <c r="G137" s="295"/>
      <c r="H137" s="295"/>
      <c r="I137" s="295"/>
      <c r="J137" s="289"/>
      <c r="K137" s="289"/>
      <c r="L137" s="296"/>
      <c r="M137" s="297"/>
      <c r="N137" s="296"/>
      <c r="O137" s="298"/>
      <c r="P137" s="14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179"/>
      <c r="AB137" s="179"/>
      <c r="AC137" s="179"/>
      <c r="AD137" s="186"/>
      <c r="AE137" s="186"/>
      <c r="AF137" s="186"/>
      <c r="AG137" s="186"/>
      <c r="AH137" s="186"/>
    </row>
    <row r="138" customFormat="false" ht="3.75" hidden="false" customHeight="true" outlineLevel="0" collapsed="false">
      <c r="A138" s="293" t="s">
        <v>208</v>
      </c>
      <c r="B138" s="293"/>
      <c r="C138" s="293"/>
      <c r="D138" s="293"/>
      <c r="E138" s="293"/>
      <c r="F138" s="293"/>
      <c r="G138" s="293"/>
      <c r="H138" s="293"/>
      <c r="I138" s="293"/>
      <c r="J138" s="289" t="s">
        <v>427</v>
      </c>
      <c r="K138" s="289"/>
      <c r="L138" s="296" t="str">
        <f aca="false">IF(Vkladani_dat!G104=1,"ý","o")</f>
        <v>o</v>
      </c>
      <c r="M138" s="297" t="s">
        <v>425</v>
      </c>
      <c r="N138" s="296" t="str">
        <f aca="false">IF(Vkladani_dat!G104=0,"ý","o")</f>
        <v>ý</v>
      </c>
      <c r="O138" s="298" t="s">
        <v>426</v>
      </c>
      <c r="P138" s="143"/>
      <c r="Q138" s="203" t="s">
        <v>262</v>
      </c>
      <c r="R138" s="203"/>
      <c r="S138" s="203"/>
      <c r="T138" s="203"/>
      <c r="U138" s="203"/>
      <c r="V138" s="203"/>
      <c r="W138" s="203"/>
      <c r="X138" s="203"/>
      <c r="Y138" s="203"/>
      <c r="Z138" s="203"/>
      <c r="AA138" s="179" t="s">
        <v>428</v>
      </c>
      <c r="AB138" s="179"/>
      <c r="AC138" s="179"/>
      <c r="AD138" s="186" t="n">
        <f aca="false">Vkladani_dat!G152</f>
        <v>0</v>
      </c>
      <c r="AE138" s="186"/>
      <c r="AF138" s="186"/>
      <c r="AG138" s="186"/>
      <c r="AH138" s="186"/>
    </row>
    <row r="139" customFormat="false" ht="6.75" hidden="false" customHeight="true" outlineLevel="0" collapsed="false">
      <c r="A139" s="293"/>
      <c r="B139" s="293"/>
      <c r="C139" s="293"/>
      <c r="D139" s="293"/>
      <c r="E139" s="293"/>
      <c r="F139" s="293"/>
      <c r="G139" s="293"/>
      <c r="H139" s="293"/>
      <c r="I139" s="293"/>
      <c r="J139" s="289"/>
      <c r="K139" s="289"/>
      <c r="L139" s="296"/>
      <c r="M139" s="297"/>
      <c r="N139" s="296"/>
      <c r="O139" s="298"/>
      <c r="P139" s="14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179"/>
      <c r="AB139" s="179"/>
      <c r="AC139" s="179"/>
      <c r="AD139" s="186"/>
      <c r="AE139" s="186"/>
      <c r="AF139" s="186"/>
      <c r="AG139" s="186"/>
      <c r="AH139" s="186"/>
    </row>
    <row r="140" customFormat="false" ht="6" hidden="false" customHeight="true" outlineLevel="0" collapsed="false">
      <c r="A140" s="299" t="s">
        <v>429</v>
      </c>
      <c r="B140" s="299"/>
      <c r="C140" s="299"/>
      <c r="D140" s="299"/>
      <c r="E140" s="299"/>
      <c r="F140" s="299"/>
      <c r="G140" s="299"/>
      <c r="H140" s="299"/>
      <c r="I140" s="299"/>
      <c r="J140" s="300" t="s">
        <v>430</v>
      </c>
      <c r="K140" s="300"/>
      <c r="L140" s="301" t="n">
        <f aca="false">Vkladani_dat!G105</f>
        <v>0</v>
      </c>
      <c r="M140" s="301"/>
      <c r="N140" s="301"/>
      <c r="O140" s="301"/>
      <c r="P140" s="14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179"/>
      <c r="AB140" s="179"/>
      <c r="AC140" s="179"/>
      <c r="AD140" s="186"/>
      <c r="AE140" s="186"/>
      <c r="AF140" s="186"/>
      <c r="AG140" s="186"/>
      <c r="AH140" s="186"/>
    </row>
    <row r="141" customFormat="false" ht="6.75" hidden="false" customHeight="true" outlineLevel="0" collapsed="false">
      <c r="A141" s="299"/>
      <c r="B141" s="299"/>
      <c r="C141" s="299"/>
      <c r="D141" s="299"/>
      <c r="E141" s="299"/>
      <c r="F141" s="299"/>
      <c r="G141" s="299"/>
      <c r="H141" s="299"/>
      <c r="I141" s="299"/>
      <c r="J141" s="300"/>
      <c r="K141" s="300"/>
      <c r="L141" s="301"/>
      <c r="M141" s="301"/>
      <c r="N141" s="301"/>
      <c r="O141" s="301"/>
      <c r="P141" s="143"/>
      <c r="Q141" s="203" t="s">
        <v>263</v>
      </c>
      <c r="R141" s="203"/>
      <c r="S141" s="203"/>
      <c r="T141" s="203"/>
      <c r="U141" s="203"/>
      <c r="V141" s="203"/>
      <c r="W141" s="203"/>
      <c r="X141" s="203"/>
      <c r="Y141" s="203"/>
      <c r="Z141" s="203"/>
      <c r="AA141" s="179" t="s">
        <v>431</v>
      </c>
      <c r="AB141" s="179"/>
      <c r="AC141" s="179"/>
      <c r="AD141" s="186" t="n">
        <f aca="false">Vkladani_dat!G153</f>
        <v>0</v>
      </c>
      <c r="AE141" s="186"/>
      <c r="AF141" s="186"/>
      <c r="AG141" s="186"/>
      <c r="AH141" s="186"/>
    </row>
    <row r="142" customFormat="false" ht="6.75" hidden="false" customHeight="true" outlineLevel="0" collapsed="false">
      <c r="A142" s="302"/>
      <c r="B142" s="302"/>
      <c r="C142" s="302"/>
      <c r="D142" s="302"/>
      <c r="E142" s="302"/>
      <c r="F142" s="302"/>
      <c r="G142" s="302"/>
      <c r="H142" s="302"/>
      <c r="I142" s="302"/>
      <c r="J142" s="234"/>
      <c r="K142" s="234"/>
      <c r="L142" s="235"/>
      <c r="M142" s="235"/>
      <c r="N142" s="235"/>
      <c r="O142" s="235"/>
      <c r="P142" s="14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179"/>
      <c r="AB142" s="179"/>
      <c r="AC142" s="179"/>
      <c r="AD142" s="186"/>
      <c r="AE142" s="186"/>
      <c r="AF142" s="186"/>
      <c r="AG142" s="186"/>
      <c r="AH142" s="186"/>
    </row>
    <row r="143" customFormat="false" ht="6" hidden="false" customHeight="true" outlineLevel="0" collapsed="false">
      <c r="A143" s="302"/>
      <c r="B143" s="302"/>
      <c r="C143" s="302"/>
      <c r="D143" s="302"/>
      <c r="E143" s="302"/>
      <c r="F143" s="302"/>
      <c r="G143" s="302"/>
      <c r="H143" s="302"/>
      <c r="I143" s="302"/>
      <c r="J143" s="234"/>
      <c r="K143" s="234"/>
      <c r="L143" s="235"/>
      <c r="M143" s="235"/>
      <c r="N143" s="235"/>
      <c r="O143" s="235"/>
      <c r="P143" s="143"/>
      <c r="Q143" s="203" t="s">
        <v>432</v>
      </c>
      <c r="R143" s="203"/>
      <c r="S143" s="203"/>
      <c r="T143" s="203"/>
      <c r="U143" s="203"/>
      <c r="V143" s="203"/>
      <c r="W143" s="203"/>
      <c r="X143" s="203"/>
      <c r="Y143" s="203"/>
      <c r="Z143" s="203"/>
      <c r="AA143" s="179" t="s">
        <v>433</v>
      </c>
      <c r="AB143" s="179"/>
      <c r="AC143" s="179"/>
      <c r="AD143" s="186" t="n">
        <f aca="false">Vkladani_dat!G154</f>
        <v>0</v>
      </c>
      <c r="AE143" s="186"/>
      <c r="AF143" s="186"/>
      <c r="AG143" s="186"/>
      <c r="AH143" s="186"/>
    </row>
    <row r="144" customFormat="false" ht="6" hidden="false" customHeight="true" outlineLevel="0" collapsed="false">
      <c r="A144" s="303" t="s">
        <v>211</v>
      </c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14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179"/>
      <c r="AB144" s="179"/>
      <c r="AC144" s="179"/>
      <c r="AD144" s="186"/>
      <c r="AE144" s="186"/>
      <c r="AF144" s="186"/>
      <c r="AG144" s="186"/>
      <c r="AH144" s="186"/>
    </row>
    <row r="145" customFormat="false" ht="6" hidden="false" customHeight="true" outlineLevel="0" collapsed="false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14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179"/>
      <c r="AB145" s="179"/>
      <c r="AC145" s="179"/>
      <c r="AD145" s="186"/>
      <c r="AE145" s="186"/>
      <c r="AF145" s="186"/>
      <c r="AG145" s="186"/>
      <c r="AH145" s="186"/>
    </row>
    <row r="146" customFormat="false" ht="6" hidden="false" customHeight="true" outlineLevel="0" collapsed="false">
      <c r="A146" s="304"/>
      <c r="B146" s="304"/>
      <c r="C146" s="304"/>
      <c r="D146" s="304"/>
      <c r="E146" s="304"/>
      <c r="F146" s="304"/>
      <c r="G146" s="304"/>
      <c r="H146" s="304"/>
      <c r="I146" s="304"/>
      <c r="J146" s="171" t="s">
        <v>341</v>
      </c>
      <c r="K146" s="171"/>
      <c r="L146" s="305" t="s">
        <v>41</v>
      </c>
      <c r="M146" s="305"/>
      <c r="N146" s="305"/>
      <c r="O146" s="305"/>
      <c r="P146" s="143"/>
      <c r="Q146" s="203" t="s">
        <v>265</v>
      </c>
      <c r="R146" s="203"/>
      <c r="S146" s="203"/>
      <c r="T146" s="203"/>
      <c r="U146" s="203"/>
      <c r="V146" s="203"/>
      <c r="W146" s="203"/>
      <c r="X146" s="203"/>
      <c r="Y146" s="203"/>
      <c r="Z146" s="203"/>
      <c r="AA146" s="285" t="s">
        <v>434</v>
      </c>
      <c r="AB146" s="285"/>
      <c r="AC146" s="285"/>
      <c r="AD146" s="186" t="n">
        <f aca="false">Vkladani_dat!G155</f>
        <v>0</v>
      </c>
      <c r="AE146" s="186"/>
      <c r="AF146" s="186"/>
      <c r="AG146" s="186"/>
      <c r="AH146" s="186"/>
    </row>
    <row r="147" customFormat="false" ht="6" hidden="false" customHeight="true" outlineLevel="0" collapsed="false">
      <c r="A147" s="304"/>
      <c r="B147" s="304"/>
      <c r="C147" s="304"/>
      <c r="D147" s="304"/>
      <c r="E147" s="304"/>
      <c r="F147" s="304"/>
      <c r="G147" s="304"/>
      <c r="H147" s="304"/>
      <c r="I147" s="304"/>
      <c r="J147" s="171"/>
      <c r="K147" s="171"/>
      <c r="L147" s="305"/>
      <c r="M147" s="305"/>
      <c r="N147" s="305"/>
      <c r="O147" s="305"/>
      <c r="P147" s="14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85"/>
      <c r="AB147" s="285"/>
      <c r="AC147" s="285"/>
      <c r="AD147" s="186"/>
      <c r="AE147" s="186"/>
      <c r="AF147" s="186"/>
      <c r="AG147" s="186"/>
      <c r="AH147" s="186"/>
    </row>
    <row r="148" customFormat="false" ht="7.5" hidden="false" customHeight="true" outlineLevel="0" collapsed="false">
      <c r="A148" s="175" t="s">
        <v>44</v>
      </c>
      <c r="B148" s="175"/>
      <c r="C148" s="175"/>
      <c r="D148" s="175"/>
      <c r="E148" s="175"/>
      <c r="F148" s="175"/>
      <c r="G148" s="175"/>
      <c r="H148" s="175"/>
      <c r="I148" s="175"/>
      <c r="J148" s="176" t="s">
        <v>343</v>
      </c>
      <c r="K148" s="176"/>
      <c r="L148" s="306" t="n">
        <v>2</v>
      </c>
      <c r="M148" s="306"/>
      <c r="N148" s="306"/>
      <c r="O148" s="306"/>
      <c r="P148" s="14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85"/>
      <c r="AB148" s="285"/>
      <c r="AC148" s="285"/>
      <c r="AD148" s="186"/>
      <c r="AE148" s="186"/>
      <c r="AF148" s="186"/>
      <c r="AG148" s="186"/>
      <c r="AH148" s="186"/>
    </row>
    <row r="149" customFormat="false" ht="7.5" hidden="false" customHeight="true" outlineLevel="0" collapsed="false">
      <c r="A149" s="175"/>
      <c r="B149" s="175"/>
      <c r="C149" s="175"/>
      <c r="D149" s="175"/>
      <c r="E149" s="175"/>
      <c r="F149" s="175"/>
      <c r="G149" s="175"/>
      <c r="H149" s="175"/>
      <c r="I149" s="175"/>
      <c r="J149" s="176"/>
      <c r="K149" s="176"/>
      <c r="L149" s="307" t="s">
        <v>425</v>
      </c>
      <c r="M149" s="307"/>
      <c r="N149" s="308" t="s">
        <v>426</v>
      </c>
      <c r="O149" s="308"/>
      <c r="P149" s="143"/>
      <c r="Q149" s="203" t="s">
        <v>266</v>
      </c>
      <c r="R149" s="203"/>
      <c r="S149" s="203"/>
      <c r="T149" s="203"/>
      <c r="U149" s="203"/>
      <c r="V149" s="203"/>
      <c r="W149" s="203"/>
      <c r="X149" s="203"/>
      <c r="Y149" s="203"/>
      <c r="Z149" s="203"/>
      <c r="AA149" s="179" t="s">
        <v>435</v>
      </c>
      <c r="AB149" s="179"/>
      <c r="AC149" s="179"/>
      <c r="AD149" s="186" t="n">
        <f aca="false">Vkladani_dat!G156</f>
        <v>0</v>
      </c>
      <c r="AE149" s="186"/>
      <c r="AF149" s="186"/>
      <c r="AG149" s="186"/>
      <c r="AH149" s="186"/>
    </row>
    <row r="150" customFormat="false" ht="6" hidden="false" customHeight="true" outlineLevel="0" collapsed="false">
      <c r="A150" s="293" t="s">
        <v>212</v>
      </c>
      <c r="B150" s="293"/>
      <c r="C150" s="293"/>
      <c r="D150" s="293"/>
      <c r="E150" s="293"/>
      <c r="F150" s="293"/>
      <c r="G150" s="293"/>
      <c r="H150" s="293"/>
      <c r="I150" s="293"/>
      <c r="J150" s="179" t="s">
        <v>436</v>
      </c>
      <c r="K150" s="179"/>
      <c r="L150" s="309" t="str">
        <f aca="false">IF(Vkladani_dat!G110=1,"ý","o")</f>
        <v>o</v>
      </c>
      <c r="M150" s="309"/>
      <c r="N150" s="310" t="str">
        <f aca="false">IF(Vkladani_dat!G110=0,"ý","o")</f>
        <v>ý</v>
      </c>
      <c r="O150" s="310"/>
      <c r="P150" s="14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179"/>
      <c r="AB150" s="179"/>
      <c r="AC150" s="179"/>
      <c r="AD150" s="186"/>
      <c r="AE150" s="186"/>
      <c r="AF150" s="186"/>
      <c r="AG150" s="186"/>
      <c r="AH150" s="186"/>
    </row>
    <row r="151" customFormat="false" ht="7.5" hidden="false" customHeight="true" outlineLevel="0" collapsed="false">
      <c r="A151" s="293"/>
      <c r="B151" s="293"/>
      <c r="C151" s="293"/>
      <c r="D151" s="293"/>
      <c r="E151" s="293"/>
      <c r="F151" s="293"/>
      <c r="G151" s="293"/>
      <c r="H151" s="293"/>
      <c r="I151" s="293"/>
      <c r="J151" s="179"/>
      <c r="K151" s="179"/>
      <c r="L151" s="309"/>
      <c r="M151" s="309"/>
      <c r="N151" s="310"/>
      <c r="O151" s="310"/>
      <c r="P151" s="14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179"/>
      <c r="AB151" s="179"/>
      <c r="AC151" s="179"/>
      <c r="AD151" s="186"/>
      <c r="AE151" s="186"/>
      <c r="AF151" s="186"/>
      <c r="AG151" s="186"/>
      <c r="AH151" s="186"/>
    </row>
    <row r="152" customFormat="false" ht="5.25" hidden="false" customHeight="true" outlineLevel="0" collapsed="false">
      <c r="A152" s="288" t="s">
        <v>214</v>
      </c>
      <c r="B152" s="288"/>
      <c r="C152" s="288"/>
      <c r="D152" s="288"/>
      <c r="E152" s="288"/>
      <c r="F152" s="288"/>
      <c r="G152" s="288"/>
      <c r="H152" s="288"/>
      <c r="I152" s="288"/>
      <c r="J152" s="285" t="s">
        <v>437</v>
      </c>
      <c r="K152" s="285"/>
      <c r="L152" s="311" t="str">
        <f aca="false">IF(Vkladani_dat!G111=1,"ý","o")</f>
        <v>o</v>
      </c>
      <c r="M152" s="311"/>
      <c r="N152" s="310" t="str">
        <f aca="false">IF(Vkladani_dat!G111=0,"ý","o")</f>
        <v>ý</v>
      </c>
      <c r="O152" s="310"/>
      <c r="P152" s="143"/>
      <c r="Q152" s="203" t="s">
        <v>267</v>
      </c>
      <c r="R152" s="203"/>
      <c r="S152" s="203"/>
      <c r="T152" s="203"/>
      <c r="U152" s="203"/>
      <c r="V152" s="203"/>
      <c r="W152" s="203"/>
      <c r="X152" s="203"/>
      <c r="Y152" s="203"/>
      <c r="Z152" s="203"/>
      <c r="AA152" s="179" t="s">
        <v>438</v>
      </c>
      <c r="AB152" s="179"/>
      <c r="AC152" s="179"/>
      <c r="AD152" s="186" t="n">
        <f aca="false">Vkladani_dat!G157</f>
        <v>0</v>
      </c>
      <c r="AE152" s="186"/>
      <c r="AF152" s="186"/>
      <c r="AG152" s="186"/>
      <c r="AH152" s="186"/>
    </row>
    <row r="153" customFormat="false" ht="5.25" hidden="false" customHeight="true" outlineLevel="0" collapsed="false">
      <c r="A153" s="288"/>
      <c r="B153" s="288"/>
      <c r="C153" s="288"/>
      <c r="D153" s="288"/>
      <c r="E153" s="288"/>
      <c r="F153" s="288"/>
      <c r="G153" s="288"/>
      <c r="H153" s="288"/>
      <c r="I153" s="288"/>
      <c r="J153" s="285"/>
      <c r="K153" s="285"/>
      <c r="L153" s="311"/>
      <c r="M153" s="311"/>
      <c r="N153" s="310"/>
      <c r="O153" s="310"/>
      <c r="P153" s="14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179"/>
      <c r="AB153" s="179"/>
      <c r="AC153" s="179"/>
      <c r="AD153" s="186"/>
      <c r="AE153" s="186"/>
      <c r="AF153" s="186"/>
      <c r="AG153" s="186"/>
      <c r="AH153" s="186"/>
    </row>
    <row r="154" customFormat="false" ht="3.75" hidden="false" customHeight="true" outlineLevel="0" collapsed="false">
      <c r="A154" s="288"/>
      <c r="B154" s="288"/>
      <c r="C154" s="288"/>
      <c r="D154" s="288"/>
      <c r="E154" s="288"/>
      <c r="F154" s="288"/>
      <c r="G154" s="288"/>
      <c r="H154" s="288"/>
      <c r="I154" s="288"/>
      <c r="J154" s="285"/>
      <c r="K154" s="285"/>
      <c r="L154" s="311"/>
      <c r="M154" s="311"/>
      <c r="N154" s="310"/>
      <c r="O154" s="310"/>
      <c r="P154" s="14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179"/>
      <c r="AB154" s="179"/>
      <c r="AC154" s="179"/>
      <c r="AD154" s="186"/>
      <c r="AE154" s="186"/>
      <c r="AF154" s="186"/>
      <c r="AG154" s="186"/>
      <c r="AH154" s="186"/>
    </row>
    <row r="155" customFormat="false" ht="9" hidden="false" customHeight="true" outlineLevel="0" collapsed="false">
      <c r="A155" s="288" t="s">
        <v>216</v>
      </c>
      <c r="B155" s="288"/>
      <c r="C155" s="288"/>
      <c r="D155" s="288"/>
      <c r="E155" s="288"/>
      <c r="F155" s="288"/>
      <c r="G155" s="288"/>
      <c r="H155" s="288"/>
      <c r="I155" s="288"/>
      <c r="J155" s="285" t="s">
        <v>439</v>
      </c>
      <c r="K155" s="285"/>
      <c r="L155" s="254" t="n">
        <f aca="false">Vkladani_dat!G112</f>
        <v>0</v>
      </c>
      <c r="M155" s="254"/>
      <c r="N155" s="254"/>
      <c r="O155" s="254"/>
      <c r="P155" s="143"/>
      <c r="Q155" s="239" t="s">
        <v>268</v>
      </c>
      <c r="R155" s="239"/>
      <c r="S155" s="239"/>
      <c r="T155" s="239"/>
      <c r="U155" s="239"/>
      <c r="V155" s="239"/>
      <c r="W155" s="239"/>
      <c r="X155" s="239"/>
      <c r="Y155" s="239"/>
      <c r="Z155" s="239"/>
      <c r="AA155" s="179" t="s">
        <v>440</v>
      </c>
      <c r="AB155" s="179"/>
      <c r="AC155" s="179"/>
      <c r="AD155" s="186" t="n">
        <f aca="false">Vkladani_dat!G158</f>
        <v>0</v>
      </c>
      <c r="AE155" s="186"/>
      <c r="AF155" s="186"/>
      <c r="AG155" s="186"/>
      <c r="AH155" s="186"/>
    </row>
    <row r="156" customFormat="false" ht="6" hidden="false" customHeight="true" outlineLevel="0" collapsed="false">
      <c r="A156" s="288"/>
      <c r="B156" s="288"/>
      <c r="C156" s="288"/>
      <c r="D156" s="288"/>
      <c r="E156" s="288"/>
      <c r="F156" s="288"/>
      <c r="G156" s="288"/>
      <c r="H156" s="288"/>
      <c r="I156" s="288"/>
      <c r="J156" s="285"/>
      <c r="K156" s="285"/>
      <c r="L156" s="254"/>
      <c r="M156" s="254"/>
      <c r="N156" s="254"/>
      <c r="O156" s="254"/>
      <c r="P156" s="143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179"/>
      <c r="AB156" s="179"/>
      <c r="AC156" s="179"/>
      <c r="AD156" s="186"/>
      <c r="AE156" s="186"/>
      <c r="AF156" s="186"/>
      <c r="AG156" s="186"/>
      <c r="AH156" s="186"/>
    </row>
    <row r="157" customFormat="false" ht="5.25" hidden="false" customHeight="true" outlineLevel="0" collapsed="false">
      <c r="A157" s="288"/>
      <c r="B157" s="288"/>
      <c r="C157" s="288"/>
      <c r="D157" s="288"/>
      <c r="E157" s="288"/>
      <c r="F157" s="288"/>
      <c r="G157" s="288"/>
      <c r="H157" s="288"/>
      <c r="I157" s="288"/>
      <c r="J157" s="285"/>
      <c r="K157" s="285"/>
      <c r="L157" s="254"/>
      <c r="M157" s="254"/>
      <c r="N157" s="254"/>
      <c r="O157" s="254"/>
      <c r="P157" s="143"/>
      <c r="Q157" s="239" t="s">
        <v>269</v>
      </c>
      <c r="R157" s="239"/>
      <c r="S157" s="239"/>
      <c r="T157" s="239"/>
      <c r="U157" s="239"/>
      <c r="V157" s="239"/>
      <c r="W157" s="239"/>
      <c r="X157" s="239"/>
      <c r="Y157" s="239"/>
      <c r="Z157" s="239"/>
      <c r="AA157" s="179" t="s">
        <v>441</v>
      </c>
      <c r="AB157" s="179"/>
      <c r="AC157" s="179"/>
      <c r="AD157" s="186" t="n">
        <f aca="false">Vkladani_dat!G159</f>
        <v>0</v>
      </c>
      <c r="AE157" s="186"/>
      <c r="AF157" s="186"/>
      <c r="AG157" s="186"/>
      <c r="AH157" s="186"/>
    </row>
    <row r="158" customFormat="false" ht="7.5" hidden="false" customHeight="true" outlineLevel="0" collapsed="false">
      <c r="A158" s="312" t="s">
        <v>217</v>
      </c>
      <c r="B158" s="312"/>
      <c r="C158" s="312"/>
      <c r="D158" s="312"/>
      <c r="E158" s="312"/>
      <c r="F158" s="312"/>
      <c r="G158" s="312"/>
      <c r="H158" s="312"/>
      <c r="I158" s="312"/>
      <c r="J158" s="285" t="s">
        <v>442</v>
      </c>
      <c r="K158" s="285"/>
      <c r="L158" s="254" t="n">
        <f aca="false">Vkladani_dat!G113</f>
        <v>0</v>
      </c>
      <c r="M158" s="254"/>
      <c r="N158" s="254"/>
      <c r="O158" s="254"/>
      <c r="P158" s="143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179"/>
      <c r="AB158" s="179"/>
      <c r="AC158" s="179"/>
      <c r="AD158" s="186"/>
      <c r="AE158" s="186"/>
      <c r="AF158" s="186"/>
      <c r="AG158" s="186"/>
      <c r="AH158" s="186"/>
    </row>
    <row r="159" customFormat="false" ht="6.75" hidden="false" customHeight="true" outlineLevel="0" collapsed="false">
      <c r="A159" s="312"/>
      <c r="B159" s="312"/>
      <c r="C159" s="312"/>
      <c r="D159" s="312"/>
      <c r="E159" s="312"/>
      <c r="F159" s="312"/>
      <c r="G159" s="312"/>
      <c r="H159" s="312"/>
      <c r="I159" s="312"/>
      <c r="J159" s="285"/>
      <c r="K159" s="285"/>
      <c r="L159" s="254"/>
      <c r="M159" s="254"/>
      <c r="N159" s="254"/>
      <c r="O159" s="254"/>
      <c r="P159" s="143"/>
      <c r="Q159" s="239" t="s">
        <v>260</v>
      </c>
      <c r="R159" s="239"/>
      <c r="S159" s="239"/>
      <c r="T159" s="239"/>
      <c r="U159" s="239"/>
      <c r="V159" s="239"/>
      <c r="W159" s="239"/>
      <c r="X159" s="239"/>
      <c r="Y159" s="239"/>
      <c r="Z159" s="239"/>
      <c r="AA159" s="179" t="s">
        <v>443</v>
      </c>
      <c r="AB159" s="179"/>
      <c r="AC159" s="179"/>
      <c r="AD159" s="186" t="n">
        <f aca="false">Vkladani_dat!G160</f>
        <v>0</v>
      </c>
      <c r="AE159" s="186"/>
      <c r="AF159" s="186"/>
      <c r="AG159" s="186"/>
      <c r="AH159" s="186"/>
    </row>
    <row r="160" customFormat="false" ht="6" hidden="false" customHeight="true" outlineLevel="0" collapsed="false">
      <c r="A160" s="288" t="s">
        <v>218</v>
      </c>
      <c r="B160" s="288"/>
      <c r="C160" s="288"/>
      <c r="D160" s="288"/>
      <c r="E160" s="288"/>
      <c r="F160" s="288"/>
      <c r="G160" s="288"/>
      <c r="H160" s="288"/>
      <c r="I160" s="288"/>
      <c r="J160" s="285" t="s">
        <v>444</v>
      </c>
      <c r="K160" s="285"/>
      <c r="L160" s="254" t="n">
        <f aca="false">Vkladani_dat!G114</f>
        <v>0</v>
      </c>
      <c r="M160" s="254"/>
      <c r="N160" s="254"/>
      <c r="O160" s="254"/>
      <c r="P160" s="143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179"/>
      <c r="AB160" s="179"/>
      <c r="AC160" s="179"/>
      <c r="AD160" s="186"/>
      <c r="AE160" s="186"/>
      <c r="AF160" s="186"/>
      <c r="AG160" s="186"/>
      <c r="AH160" s="186"/>
    </row>
    <row r="161" customFormat="false" ht="5.25" hidden="false" customHeight="true" outlineLevel="0" collapsed="false">
      <c r="A161" s="288"/>
      <c r="B161" s="288"/>
      <c r="C161" s="288"/>
      <c r="D161" s="288"/>
      <c r="E161" s="288"/>
      <c r="F161" s="288"/>
      <c r="G161" s="288"/>
      <c r="H161" s="288"/>
      <c r="I161" s="288"/>
      <c r="J161" s="285"/>
      <c r="K161" s="285"/>
      <c r="L161" s="254"/>
      <c r="M161" s="254"/>
      <c r="N161" s="254"/>
      <c r="O161" s="254"/>
      <c r="P161" s="143"/>
      <c r="Q161" s="313" t="s">
        <v>445</v>
      </c>
      <c r="R161" s="313"/>
      <c r="S161" s="313"/>
      <c r="T161" s="313"/>
      <c r="U161" s="313"/>
      <c r="V161" s="313"/>
      <c r="W161" s="313"/>
      <c r="X161" s="313"/>
      <c r="Y161" s="313"/>
      <c r="Z161" s="313"/>
      <c r="AA161" s="300" t="s">
        <v>446</v>
      </c>
      <c r="AB161" s="300"/>
      <c r="AC161" s="300"/>
      <c r="AD161" s="230" t="n">
        <f aca="false">Vkladani_dat!G161</f>
        <v>0</v>
      </c>
      <c r="AE161" s="230"/>
      <c r="AF161" s="230"/>
      <c r="AG161" s="230"/>
      <c r="AH161" s="230"/>
    </row>
    <row r="162" customFormat="false" ht="7.5" hidden="false" customHeight="true" outlineLevel="0" collapsed="false">
      <c r="A162" s="288"/>
      <c r="B162" s="288"/>
      <c r="C162" s="288"/>
      <c r="D162" s="288"/>
      <c r="E162" s="288"/>
      <c r="F162" s="288"/>
      <c r="G162" s="288"/>
      <c r="H162" s="288"/>
      <c r="I162" s="288"/>
      <c r="J162" s="285"/>
      <c r="K162" s="285"/>
      <c r="L162" s="254"/>
      <c r="M162" s="254"/>
      <c r="N162" s="254"/>
      <c r="O162" s="254"/>
      <c r="P162" s="14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00"/>
      <c r="AB162" s="300"/>
      <c r="AC162" s="300"/>
      <c r="AD162" s="230"/>
      <c r="AE162" s="230"/>
      <c r="AF162" s="230"/>
      <c r="AG162" s="230"/>
      <c r="AH162" s="230"/>
    </row>
    <row r="163" customFormat="false" ht="6.75" hidden="false" customHeight="true" outlineLevel="0" collapsed="false">
      <c r="A163" s="288" t="s">
        <v>220</v>
      </c>
      <c r="B163" s="288"/>
      <c r="C163" s="288"/>
      <c r="D163" s="288"/>
      <c r="E163" s="288"/>
      <c r="F163" s="288"/>
      <c r="G163" s="288"/>
      <c r="H163" s="288"/>
      <c r="I163" s="288"/>
      <c r="J163" s="314" t="s">
        <v>447</v>
      </c>
      <c r="K163" s="314"/>
      <c r="L163" s="315" t="n">
        <f aca="false">Vkladani_dat!G115</f>
        <v>0</v>
      </c>
      <c r="M163" s="315"/>
      <c r="N163" s="315"/>
      <c r="O163" s="315"/>
      <c r="P163" s="14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00"/>
      <c r="AB163" s="300"/>
      <c r="AC163" s="300"/>
      <c r="AD163" s="230"/>
      <c r="AE163" s="230"/>
      <c r="AF163" s="230"/>
      <c r="AG163" s="230"/>
      <c r="AH163" s="230"/>
    </row>
    <row r="164" customFormat="false" ht="12" hidden="false" customHeight="true" outlineLevel="0" collapsed="false">
      <c r="A164" s="288"/>
      <c r="B164" s="288"/>
      <c r="C164" s="288"/>
      <c r="D164" s="288"/>
      <c r="E164" s="288"/>
      <c r="F164" s="288"/>
      <c r="G164" s="288"/>
      <c r="H164" s="288"/>
      <c r="I164" s="288"/>
      <c r="J164" s="314"/>
      <c r="K164" s="314"/>
      <c r="L164" s="315"/>
      <c r="M164" s="315"/>
      <c r="N164" s="315"/>
      <c r="O164" s="315"/>
      <c r="P164" s="143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234"/>
      <c r="AB164" s="234"/>
      <c r="AC164" s="234"/>
      <c r="AD164" s="317"/>
      <c r="AE164" s="317"/>
      <c r="AF164" s="317"/>
      <c r="AG164" s="317"/>
      <c r="AH164" s="317"/>
    </row>
    <row r="165" customFormat="false" ht="4.5" hidden="false" customHeight="true" outlineLevel="0" collapsed="false">
      <c r="A165" s="288" t="s">
        <v>221</v>
      </c>
      <c r="B165" s="288"/>
      <c r="C165" s="288"/>
      <c r="D165" s="288"/>
      <c r="E165" s="288"/>
      <c r="F165" s="288"/>
      <c r="G165" s="288"/>
      <c r="H165" s="288"/>
      <c r="I165" s="288"/>
      <c r="J165" s="253" t="s">
        <v>448</v>
      </c>
      <c r="K165" s="253"/>
      <c r="L165" s="318" t="n">
        <f aca="false">Vkladani_dat!G116</f>
        <v>0</v>
      </c>
      <c r="M165" s="318"/>
      <c r="N165" s="318"/>
      <c r="O165" s="318"/>
      <c r="P165" s="143"/>
      <c r="Q165" s="319" t="s">
        <v>272</v>
      </c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</row>
    <row r="166" customFormat="false" ht="5.25" hidden="false" customHeight="true" outlineLevel="0" collapsed="false">
      <c r="A166" s="288"/>
      <c r="B166" s="288"/>
      <c r="C166" s="288"/>
      <c r="D166" s="288"/>
      <c r="E166" s="288"/>
      <c r="F166" s="288"/>
      <c r="G166" s="288"/>
      <c r="H166" s="288"/>
      <c r="I166" s="288"/>
      <c r="J166" s="253"/>
      <c r="K166" s="253"/>
      <c r="L166" s="318"/>
      <c r="M166" s="318"/>
      <c r="N166" s="318"/>
      <c r="O166" s="318"/>
      <c r="P166" s="143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</row>
    <row r="167" customFormat="false" ht="3.75" hidden="false" customHeight="true" outlineLevel="0" collapsed="false">
      <c r="A167" s="288"/>
      <c r="B167" s="288"/>
      <c r="C167" s="288"/>
      <c r="D167" s="288"/>
      <c r="E167" s="288"/>
      <c r="F167" s="288"/>
      <c r="G167" s="288"/>
      <c r="H167" s="288"/>
      <c r="I167" s="288"/>
      <c r="J167" s="253"/>
      <c r="K167" s="253"/>
      <c r="L167" s="318"/>
      <c r="M167" s="318"/>
      <c r="N167" s="318"/>
      <c r="O167" s="318"/>
      <c r="P167" s="143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</row>
    <row r="168" customFormat="false" ht="6" hidden="false" customHeight="true" outlineLevel="0" collapsed="false">
      <c r="A168" s="288"/>
      <c r="B168" s="288"/>
      <c r="C168" s="288"/>
      <c r="D168" s="288"/>
      <c r="E168" s="288"/>
      <c r="F168" s="288"/>
      <c r="G168" s="288"/>
      <c r="H168" s="288"/>
      <c r="I168" s="288"/>
      <c r="J168" s="253"/>
      <c r="K168" s="253"/>
      <c r="L168" s="318"/>
      <c r="M168" s="318"/>
      <c r="N168" s="318"/>
      <c r="O168" s="318"/>
      <c r="P168" s="143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320" t="s">
        <v>341</v>
      </c>
      <c r="AB168" s="320"/>
      <c r="AC168" s="320"/>
      <c r="AD168" s="321" t="s">
        <v>399</v>
      </c>
      <c r="AE168" s="321"/>
      <c r="AF168" s="321"/>
      <c r="AG168" s="321"/>
      <c r="AH168" s="321"/>
    </row>
    <row r="169" customFormat="false" ht="3" hidden="false" customHeight="true" outlineLevel="0" collapsed="false">
      <c r="A169" s="288" t="s">
        <v>222</v>
      </c>
      <c r="B169" s="288"/>
      <c r="C169" s="288"/>
      <c r="D169" s="288"/>
      <c r="E169" s="288"/>
      <c r="F169" s="288"/>
      <c r="G169" s="288"/>
      <c r="H169" s="288"/>
      <c r="I169" s="288"/>
      <c r="J169" s="253" t="s">
        <v>449</v>
      </c>
      <c r="K169" s="253"/>
      <c r="L169" s="318" t="n">
        <f aca="false">Vkladani_dat!G117</f>
        <v>0</v>
      </c>
      <c r="M169" s="318"/>
      <c r="N169" s="318"/>
      <c r="O169" s="318"/>
      <c r="P169" s="143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320"/>
      <c r="AB169" s="320"/>
      <c r="AC169" s="320"/>
      <c r="AD169" s="321"/>
      <c r="AE169" s="321"/>
      <c r="AF169" s="321"/>
      <c r="AG169" s="321"/>
      <c r="AH169" s="321"/>
    </row>
    <row r="170" customFormat="false" ht="5.25" hidden="false" customHeight="true" outlineLevel="0" collapsed="false">
      <c r="A170" s="288"/>
      <c r="B170" s="288"/>
      <c r="C170" s="288"/>
      <c r="D170" s="288"/>
      <c r="E170" s="288"/>
      <c r="F170" s="288"/>
      <c r="G170" s="288"/>
      <c r="H170" s="288"/>
      <c r="I170" s="288"/>
      <c r="J170" s="253"/>
      <c r="K170" s="253"/>
      <c r="L170" s="318"/>
      <c r="M170" s="318"/>
      <c r="N170" s="318"/>
      <c r="O170" s="318"/>
      <c r="P170" s="143"/>
      <c r="Q170" s="216" t="s">
        <v>44</v>
      </c>
      <c r="R170" s="216"/>
      <c r="S170" s="216"/>
      <c r="T170" s="216"/>
      <c r="U170" s="216"/>
      <c r="V170" s="216"/>
      <c r="W170" s="216"/>
      <c r="X170" s="216"/>
      <c r="Y170" s="216"/>
      <c r="Z170" s="216"/>
      <c r="AA170" s="322" t="n">
        <v>1</v>
      </c>
      <c r="AB170" s="322"/>
      <c r="AC170" s="322"/>
      <c r="AD170" s="308" t="n">
        <v>2</v>
      </c>
      <c r="AE170" s="308"/>
      <c r="AF170" s="308"/>
      <c r="AG170" s="308"/>
      <c r="AH170" s="308"/>
    </row>
    <row r="171" customFormat="false" ht="3" hidden="false" customHeight="true" outlineLevel="0" collapsed="false">
      <c r="A171" s="288"/>
      <c r="B171" s="288"/>
      <c r="C171" s="288"/>
      <c r="D171" s="288"/>
      <c r="E171" s="288"/>
      <c r="F171" s="288"/>
      <c r="G171" s="288"/>
      <c r="H171" s="288"/>
      <c r="I171" s="288"/>
      <c r="J171" s="253"/>
      <c r="K171" s="253"/>
      <c r="L171" s="318"/>
      <c r="M171" s="318"/>
      <c r="N171" s="318"/>
      <c r="O171" s="318"/>
      <c r="P171" s="143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322"/>
      <c r="AB171" s="322"/>
      <c r="AC171" s="322"/>
      <c r="AD171" s="308"/>
      <c r="AE171" s="308"/>
      <c r="AF171" s="308"/>
      <c r="AG171" s="308"/>
      <c r="AH171" s="308"/>
    </row>
    <row r="172" customFormat="false" ht="1.5" hidden="false" customHeight="true" outlineLevel="0" collapsed="false">
      <c r="A172" s="288"/>
      <c r="B172" s="288"/>
      <c r="C172" s="288"/>
      <c r="D172" s="288"/>
      <c r="E172" s="288"/>
      <c r="F172" s="288"/>
      <c r="G172" s="288"/>
      <c r="H172" s="288"/>
      <c r="I172" s="288"/>
      <c r="J172" s="253"/>
      <c r="K172" s="253"/>
      <c r="L172" s="318"/>
      <c r="M172" s="318"/>
      <c r="N172" s="318"/>
      <c r="O172" s="318"/>
      <c r="P172" s="143"/>
      <c r="Q172" s="323" t="s">
        <v>273</v>
      </c>
      <c r="R172" s="323"/>
      <c r="S172" s="323"/>
      <c r="T172" s="323"/>
      <c r="U172" s="323"/>
      <c r="V172" s="323"/>
      <c r="W172" s="323"/>
      <c r="X172" s="323"/>
      <c r="Y172" s="323"/>
      <c r="Z172" s="323"/>
      <c r="AA172" s="285" t="s">
        <v>450</v>
      </c>
      <c r="AB172" s="285"/>
      <c r="AC172" s="285"/>
      <c r="AD172" s="254" t="n">
        <f aca="false">Vkladani_dat!G166</f>
        <v>0</v>
      </c>
      <c r="AE172" s="254"/>
      <c r="AF172" s="254"/>
      <c r="AG172" s="254"/>
      <c r="AH172" s="254"/>
    </row>
    <row r="173" customFormat="false" ht="3" hidden="false" customHeight="true" outlineLevel="0" collapsed="false">
      <c r="A173" s="323" t="s">
        <v>224</v>
      </c>
      <c r="B173" s="323"/>
      <c r="C173" s="323"/>
      <c r="D173" s="323"/>
      <c r="E173" s="323"/>
      <c r="F173" s="323"/>
      <c r="G173" s="323"/>
      <c r="H173" s="323"/>
      <c r="I173" s="323"/>
      <c r="J173" s="253" t="s">
        <v>451</v>
      </c>
      <c r="K173" s="253"/>
      <c r="L173" s="324" t="n">
        <f aca="false">Vkladani_dat!G118</f>
        <v>0</v>
      </c>
      <c r="M173" s="324"/>
      <c r="N173" s="324"/>
      <c r="O173" s="324"/>
      <c r="P173" s="14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285"/>
      <c r="AB173" s="285"/>
      <c r="AC173" s="285"/>
      <c r="AD173" s="254"/>
      <c r="AE173" s="254"/>
      <c r="AF173" s="254"/>
      <c r="AG173" s="254"/>
      <c r="AH173" s="254"/>
    </row>
    <row r="174" customFormat="false" ht="9" hidden="false" customHeight="true" outlineLevel="0" collapsed="false">
      <c r="A174" s="323"/>
      <c r="B174" s="323"/>
      <c r="C174" s="323"/>
      <c r="D174" s="323"/>
      <c r="E174" s="323"/>
      <c r="F174" s="323"/>
      <c r="G174" s="323"/>
      <c r="H174" s="323"/>
      <c r="I174" s="323"/>
      <c r="J174" s="253"/>
      <c r="K174" s="253"/>
      <c r="L174" s="324"/>
      <c r="M174" s="324"/>
      <c r="N174" s="324"/>
      <c r="O174" s="324"/>
      <c r="P174" s="14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285"/>
      <c r="AB174" s="285"/>
      <c r="AC174" s="285"/>
      <c r="AD174" s="254"/>
      <c r="AE174" s="254"/>
      <c r="AF174" s="254"/>
      <c r="AG174" s="254"/>
      <c r="AH174" s="254"/>
    </row>
    <row r="175" customFormat="false" ht="7.5" hidden="false" customHeight="true" outlineLevel="0" collapsed="false">
      <c r="A175" s="288" t="s">
        <v>226</v>
      </c>
      <c r="B175" s="288"/>
      <c r="C175" s="288"/>
      <c r="D175" s="288"/>
      <c r="E175" s="288"/>
      <c r="F175" s="288"/>
      <c r="G175" s="288"/>
      <c r="H175" s="288"/>
      <c r="I175" s="288"/>
      <c r="J175" s="253" t="s">
        <v>452</v>
      </c>
      <c r="K175" s="253"/>
      <c r="L175" s="318" t="n">
        <f aca="false">Vkladani_dat!G119</f>
        <v>0</v>
      </c>
      <c r="M175" s="318"/>
      <c r="N175" s="318"/>
      <c r="O175" s="318"/>
      <c r="P175" s="143"/>
      <c r="Q175" s="323" t="s">
        <v>275</v>
      </c>
      <c r="R175" s="323"/>
      <c r="S175" s="323"/>
      <c r="T175" s="323"/>
      <c r="U175" s="323"/>
      <c r="V175" s="323"/>
      <c r="W175" s="323"/>
      <c r="X175" s="323"/>
      <c r="Y175" s="323"/>
      <c r="Z175" s="323"/>
      <c r="AA175" s="285" t="s">
        <v>453</v>
      </c>
      <c r="AB175" s="285"/>
      <c r="AC175" s="285"/>
      <c r="AD175" s="254" t="n">
        <f aca="false">Vkladani_dat!G167</f>
        <v>0</v>
      </c>
      <c r="AE175" s="254"/>
      <c r="AF175" s="254"/>
      <c r="AG175" s="254"/>
      <c r="AH175" s="254"/>
    </row>
    <row r="176" customFormat="false" ht="3" hidden="false" customHeight="true" outlineLevel="0" collapsed="false">
      <c r="A176" s="288"/>
      <c r="B176" s="288"/>
      <c r="C176" s="288"/>
      <c r="D176" s="288"/>
      <c r="E176" s="288"/>
      <c r="F176" s="288"/>
      <c r="G176" s="288"/>
      <c r="H176" s="288"/>
      <c r="I176" s="288"/>
      <c r="J176" s="253"/>
      <c r="K176" s="253"/>
      <c r="L176" s="318"/>
      <c r="M176" s="318"/>
      <c r="N176" s="318"/>
      <c r="O176" s="318"/>
      <c r="P176" s="14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285"/>
      <c r="AB176" s="285"/>
      <c r="AC176" s="285"/>
      <c r="AD176" s="254"/>
      <c r="AE176" s="254"/>
      <c r="AF176" s="254"/>
      <c r="AG176" s="254"/>
      <c r="AH176" s="254"/>
    </row>
    <row r="177" customFormat="false" ht="7.5" hidden="false" customHeight="true" outlineLevel="0" collapsed="false">
      <c r="A177" s="288"/>
      <c r="B177" s="288"/>
      <c r="C177" s="288"/>
      <c r="D177" s="288"/>
      <c r="E177" s="288"/>
      <c r="F177" s="288"/>
      <c r="G177" s="288"/>
      <c r="H177" s="288"/>
      <c r="I177" s="288"/>
      <c r="J177" s="253"/>
      <c r="K177" s="253"/>
      <c r="L177" s="318"/>
      <c r="M177" s="318"/>
      <c r="N177" s="318"/>
      <c r="O177" s="318"/>
      <c r="P177" s="14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285"/>
      <c r="AB177" s="285"/>
      <c r="AC177" s="285"/>
      <c r="AD177" s="254"/>
      <c r="AE177" s="254"/>
      <c r="AF177" s="254"/>
      <c r="AG177" s="254"/>
      <c r="AH177" s="254"/>
    </row>
    <row r="178" customFormat="false" ht="6" hidden="false" customHeight="true" outlineLevel="0" collapsed="false">
      <c r="A178" s="288" t="s">
        <v>227</v>
      </c>
      <c r="B178" s="288"/>
      <c r="C178" s="288"/>
      <c r="D178" s="288"/>
      <c r="E178" s="288"/>
      <c r="F178" s="288"/>
      <c r="G178" s="288"/>
      <c r="H178" s="288"/>
      <c r="I178" s="288"/>
      <c r="J178" s="253" t="s">
        <v>454</v>
      </c>
      <c r="K178" s="253"/>
      <c r="L178" s="318" t="n">
        <f aca="false">Vkladani_dat!G120</f>
        <v>0</v>
      </c>
      <c r="M178" s="318"/>
      <c r="N178" s="318"/>
      <c r="O178" s="318"/>
      <c r="P178" s="143"/>
      <c r="Q178" s="323" t="s">
        <v>455</v>
      </c>
      <c r="R178" s="323"/>
      <c r="S178" s="323"/>
      <c r="T178" s="323"/>
      <c r="U178" s="323"/>
      <c r="V178" s="323"/>
      <c r="W178" s="323"/>
      <c r="X178" s="323"/>
      <c r="Y178" s="323"/>
      <c r="Z178" s="323"/>
      <c r="AA178" s="285" t="s">
        <v>456</v>
      </c>
      <c r="AB178" s="285"/>
      <c r="AC178" s="285"/>
      <c r="AD178" s="254" t="n">
        <f aca="false">Vkladani_dat!G168</f>
        <v>0</v>
      </c>
      <c r="AE178" s="254"/>
      <c r="AF178" s="254"/>
      <c r="AG178" s="254"/>
      <c r="AH178" s="254"/>
    </row>
    <row r="179" customFormat="false" ht="6" hidden="false" customHeight="true" outlineLevel="0" collapsed="false">
      <c r="A179" s="288"/>
      <c r="B179" s="288"/>
      <c r="C179" s="288"/>
      <c r="D179" s="288"/>
      <c r="E179" s="288"/>
      <c r="F179" s="288"/>
      <c r="G179" s="288"/>
      <c r="H179" s="288"/>
      <c r="I179" s="288"/>
      <c r="J179" s="253"/>
      <c r="K179" s="253"/>
      <c r="L179" s="318"/>
      <c r="M179" s="318"/>
      <c r="N179" s="318"/>
      <c r="O179" s="318"/>
      <c r="P179" s="14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285"/>
      <c r="AB179" s="285"/>
      <c r="AC179" s="285"/>
      <c r="AD179" s="254"/>
      <c r="AE179" s="254"/>
      <c r="AF179" s="254"/>
      <c r="AG179" s="254"/>
      <c r="AH179" s="254"/>
    </row>
    <row r="180" customFormat="false" ht="5.25" hidden="false" customHeight="true" outlineLevel="0" collapsed="false">
      <c r="A180" s="288"/>
      <c r="B180" s="288"/>
      <c r="C180" s="288"/>
      <c r="D180" s="288"/>
      <c r="E180" s="288"/>
      <c r="F180" s="288"/>
      <c r="G180" s="288"/>
      <c r="H180" s="288"/>
      <c r="I180" s="288"/>
      <c r="J180" s="253"/>
      <c r="K180" s="253"/>
      <c r="L180" s="318"/>
      <c r="M180" s="318"/>
      <c r="N180" s="318"/>
      <c r="O180" s="318"/>
      <c r="P180" s="14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285"/>
      <c r="AB180" s="285"/>
      <c r="AC180" s="285"/>
      <c r="AD180" s="254"/>
      <c r="AE180" s="254"/>
      <c r="AF180" s="254"/>
      <c r="AG180" s="254"/>
      <c r="AH180" s="254"/>
    </row>
    <row r="181" customFormat="false" ht="6.75" hidden="false" customHeight="true" outlineLevel="0" collapsed="false">
      <c r="A181" s="323" t="s">
        <v>228</v>
      </c>
      <c r="B181" s="323"/>
      <c r="C181" s="323"/>
      <c r="D181" s="323"/>
      <c r="E181" s="323"/>
      <c r="F181" s="323"/>
      <c r="G181" s="323"/>
      <c r="H181" s="323"/>
      <c r="I181" s="323"/>
      <c r="J181" s="285" t="s">
        <v>457</v>
      </c>
      <c r="K181" s="285"/>
      <c r="L181" s="324" t="n">
        <f aca="false">Vkladani_dat!G121</f>
        <v>0</v>
      </c>
      <c r="M181" s="324"/>
      <c r="N181" s="324"/>
      <c r="O181" s="324"/>
      <c r="P181" s="143"/>
      <c r="Q181" s="325" t="s">
        <v>458</v>
      </c>
      <c r="R181" s="325"/>
      <c r="S181" s="193" t="s">
        <v>280</v>
      </c>
      <c r="T181" s="193"/>
      <c r="U181" s="193"/>
      <c r="V181" s="193"/>
      <c r="W181" s="193"/>
      <c r="X181" s="193"/>
      <c r="Y181" s="193"/>
      <c r="Z181" s="193"/>
      <c r="AA181" s="253" t="s">
        <v>459</v>
      </c>
      <c r="AB181" s="253"/>
      <c r="AC181" s="253"/>
      <c r="AD181" s="254" t="n">
        <f aca="false">Vkladani_dat!G169</f>
        <v>0</v>
      </c>
      <c r="AE181" s="254"/>
      <c r="AF181" s="254"/>
      <c r="AG181" s="254"/>
      <c r="AH181" s="254"/>
    </row>
    <row r="182" customFormat="false" ht="6.75" hidden="false" customHeight="true" outlineLevel="0" collapsed="false">
      <c r="A182" s="323"/>
      <c r="B182" s="323"/>
      <c r="C182" s="323"/>
      <c r="D182" s="323"/>
      <c r="E182" s="323"/>
      <c r="F182" s="323"/>
      <c r="G182" s="323"/>
      <c r="H182" s="323"/>
      <c r="I182" s="323"/>
      <c r="J182" s="285"/>
      <c r="K182" s="285"/>
      <c r="L182" s="324"/>
      <c r="M182" s="324"/>
      <c r="N182" s="324"/>
      <c r="O182" s="324"/>
      <c r="P182" s="143"/>
      <c r="Q182" s="325"/>
      <c r="R182" s="325"/>
      <c r="S182" s="193"/>
      <c r="T182" s="193"/>
      <c r="U182" s="193"/>
      <c r="V182" s="193"/>
      <c r="W182" s="193"/>
      <c r="X182" s="193"/>
      <c r="Y182" s="193"/>
      <c r="Z182" s="193"/>
      <c r="AA182" s="253"/>
      <c r="AB182" s="253"/>
      <c r="AC182" s="253"/>
      <c r="AD182" s="254"/>
      <c r="AE182" s="254"/>
      <c r="AF182" s="254"/>
      <c r="AG182" s="254"/>
      <c r="AH182" s="254"/>
    </row>
    <row r="183" customFormat="false" ht="7.5" hidden="false" customHeight="true" outlineLevel="0" collapsed="false">
      <c r="A183" s="323"/>
      <c r="B183" s="323"/>
      <c r="C183" s="323"/>
      <c r="D183" s="323"/>
      <c r="E183" s="323"/>
      <c r="F183" s="323"/>
      <c r="G183" s="323"/>
      <c r="H183" s="323"/>
      <c r="I183" s="323"/>
      <c r="J183" s="285"/>
      <c r="K183" s="285"/>
      <c r="L183" s="324"/>
      <c r="M183" s="324"/>
      <c r="N183" s="324"/>
      <c r="O183" s="324"/>
      <c r="P183" s="143"/>
      <c r="Q183" s="325"/>
      <c r="R183" s="325"/>
      <c r="S183" s="193" t="s">
        <v>281</v>
      </c>
      <c r="T183" s="193"/>
      <c r="U183" s="193"/>
      <c r="V183" s="193"/>
      <c r="W183" s="193"/>
      <c r="X183" s="193"/>
      <c r="Y183" s="193"/>
      <c r="Z183" s="193"/>
      <c r="AA183" s="285" t="s">
        <v>460</v>
      </c>
      <c r="AB183" s="285"/>
      <c r="AC183" s="285"/>
      <c r="AD183" s="254" t="n">
        <f aca="false">Vkladani_dat!G170</f>
        <v>0</v>
      </c>
      <c r="AE183" s="254"/>
      <c r="AF183" s="254"/>
      <c r="AG183" s="254"/>
      <c r="AH183" s="254"/>
    </row>
    <row r="184" customFormat="false" ht="6" hidden="false" customHeight="true" outlineLevel="0" collapsed="false">
      <c r="A184" s="323" t="s">
        <v>461</v>
      </c>
      <c r="B184" s="323"/>
      <c r="C184" s="323"/>
      <c r="D184" s="323"/>
      <c r="E184" s="323"/>
      <c r="F184" s="323"/>
      <c r="G184" s="323"/>
      <c r="H184" s="323"/>
      <c r="I184" s="323"/>
      <c r="J184" s="285" t="s">
        <v>462</v>
      </c>
      <c r="K184" s="285"/>
      <c r="L184" s="324" t="n">
        <f aca="false">Vkladani_dat!G122</f>
        <v>0</v>
      </c>
      <c r="M184" s="324"/>
      <c r="N184" s="324"/>
      <c r="O184" s="324"/>
      <c r="P184" s="143"/>
      <c r="Q184" s="325"/>
      <c r="R184" s="325"/>
      <c r="S184" s="193"/>
      <c r="T184" s="193"/>
      <c r="U184" s="193"/>
      <c r="V184" s="193"/>
      <c r="W184" s="193"/>
      <c r="X184" s="193"/>
      <c r="Y184" s="193"/>
      <c r="Z184" s="193"/>
      <c r="AA184" s="285"/>
      <c r="AB184" s="285"/>
      <c r="AC184" s="285"/>
      <c r="AD184" s="254"/>
      <c r="AE184" s="254"/>
      <c r="AF184" s="254"/>
      <c r="AG184" s="254"/>
      <c r="AH184" s="254"/>
    </row>
    <row r="185" customFormat="false" ht="5.25" hidden="false" customHeight="true" outlineLevel="0" collapsed="false">
      <c r="A185" s="323"/>
      <c r="B185" s="323"/>
      <c r="C185" s="323"/>
      <c r="D185" s="323"/>
      <c r="E185" s="323"/>
      <c r="F185" s="323"/>
      <c r="G185" s="323"/>
      <c r="H185" s="323"/>
      <c r="I185" s="323"/>
      <c r="J185" s="285"/>
      <c r="K185" s="285"/>
      <c r="L185" s="324"/>
      <c r="M185" s="324"/>
      <c r="N185" s="324"/>
      <c r="O185" s="324"/>
      <c r="P185" s="143"/>
      <c r="Q185" s="325"/>
      <c r="R185" s="325"/>
      <c r="S185" s="193" t="s">
        <v>282</v>
      </c>
      <c r="T185" s="193"/>
      <c r="U185" s="193"/>
      <c r="V185" s="193"/>
      <c r="W185" s="193"/>
      <c r="X185" s="193"/>
      <c r="Y185" s="193"/>
      <c r="Z185" s="193"/>
      <c r="AA185" s="285" t="s">
        <v>463</v>
      </c>
      <c r="AB185" s="285"/>
      <c r="AC185" s="285"/>
      <c r="AD185" s="254" t="n">
        <f aca="false">Vkladani_dat!G171</f>
        <v>0</v>
      </c>
      <c r="AE185" s="254"/>
      <c r="AF185" s="254"/>
      <c r="AG185" s="254"/>
      <c r="AH185" s="254"/>
    </row>
    <row r="186" customFormat="false" ht="7.5" hidden="false" customHeight="true" outlineLevel="0" collapsed="false">
      <c r="A186" s="323" t="s">
        <v>230</v>
      </c>
      <c r="B186" s="323"/>
      <c r="C186" s="323"/>
      <c r="D186" s="323"/>
      <c r="E186" s="323"/>
      <c r="F186" s="323"/>
      <c r="G186" s="323"/>
      <c r="H186" s="323"/>
      <c r="I186" s="323"/>
      <c r="J186" s="185" t="s">
        <v>464</v>
      </c>
      <c r="K186" s="185"/>
      <c r="L186" s="324" t="n">
        <f aca="false">Vkladani_dat!G123</f>
        <v>0</v>
      </c>
      <c r="M186" s="324"/>
      <c r="N186" s="324"/>
      <c r="O186" s="324"/>
      <c r="P186" s="143"/>
      <c r="Q186" s="325"/>
      <c r="R186" s="325"/>
      <c r="S186" s="193"/>
      <c r="T186" s="193"/>
      <c r="U186" s="193"/>
      <c r="V186" s="193"/>
      <c r="W186" s="193"/>
      <c r="X186" s="193"/>
      <c r="Y186" s="193"/>
      <c r="Z186" s="193"/>
      <c r="AA186" s="285"/>
      <c r="AB186" s="285"/>
      <c r="AC186" s="285"/>
      <c r="AD186" s="254"/>
      <c r="AE186" s="254"/>
      <c r="AF186" s="254"/>
      <c r="AG186" s="254"/>
      <c r="AH186" s="254"/>
    </row>
    <row r="187" customFormat="false" ht="6" hidden="false" customHeight="true" outlineLevel="0" collapsed="false">
      <c r="A187" s="323"/>
      <c r="B187" s="323"/>
      <c r="C187" s="323"/>
      <c r="D187" s="323"/>
      <c r="E187" s="323"/>
      <c r="F187" s="323"/>
      <c r="G187" s="323"/>
      <c r="H187" s="323"/>
      <c r="I187" s="323"/>
      <c r="J187" s="185"/>
      <c r="K187" s="185"/>
      <c r="L187" s="324"/>
      <c r="M187" s="324"/>
      <c r="N187" s="324"/>
      <c r="O187" s="324"/>
      <c r="P187" s="143"/>
      <c r="Q187" s="325"/>
      <c r="R187" s="325"/>
      <c r="S187" s="326" t="s">
        <v>283</v>
      </c>
      <c r="T187" s="326"/>
      <c r="U187" s="326"/>
      <c r="V187" s="326"/>
      <c r="W187" s="326"/>
      <c r="X187" s="326"/>
      <c r="Y187" s="326"/>
      <c r="Z187" s="326"/>
      <c r="AA187" s="327" t="s">
        <v>465</v>
      </c>
      <c r="AB187" s="327"/>
      <c r="AC187" s="327"/>
      <c r="AD187" s="328" t="n">
        <f aca="false">Vkladani_dat!G172</f>
        <v>0</v>
      </c>
      <c r="AE187" s="328"/>
      <c r="AF187" s="328"/>
      <c r="AG187" s="328"/>
      <c r="AH187" s="328"/>
    </row>
    <row r="188" customFormat="false" ht="6.75" hidden="false" customHeight="true" outlineLevel="0" collapsed="false">
      <c r="A188" s="288" t="s">
        <v>231</v>
      </c>
      <c r="B188" s="288"/>
      <c r="C188" s="288"/>
      <c r="D188" s="288"/>
      <c r="E188" s="288"/>
      <c r="F188" s="288"/>
      <c r="G188" s="288"/>
      <c r="H188" s="288"/>
      <c r="I188" s="288"/>
      <c r="J188" s="285" t="s">
        <v>466</v>
      </c>
      <c r="K188" s="285"/>
      <c r="L188" s="329" t="n">
        <f aca="false">Vkladani_dat!G124</f>
        <v>0</v>
      </c>
      <c r="M188" s="329"/>
      <c r="N188" s="329"/>
      <c r="O188" s="329"/>
      <c r="P188" s="143"/>
      <c r="Q188" s="325"/>
      <c r="R188" s="325"/>
      <c r="S188" s="326"/>
      <c r="T188" s="326"/>
      <c r="U188" s="326"/>
      <c r="V188" s="326"/>
      <c r="W188" s="326"/>
      <c r="X188" s="326"/>
      <c r="Y188" s="326"/>
      <c r="Z188" s="326"/>
      <c r="AA188" s="327"/>
      <c r="AB188" s="327"/>
      <c r="AC188" s="327"/>
      <c r="AD188" s="328"/>
      <c r="AE188" s="328"/>
      <c r="AF188" s="328"/>
      <c r="AG188" s="328"/>
      <c r="AH188" s="328"/>
    </row>
    <row r="189" customFormat="false" ht="6" hidden="false" customHeight="true" outlineLevel="0" collapsed="false">
      <c r="A189" s="288"/>
      <c r="B189" s="288"/>
      <c r="C189" s="288"/>
      <c r="D189" s="288"/>
      <c r="E189" s="288"/>
      <c r="F189" s="288"/>
      <c r="G189" s="288"/>
      <c r="H189" s="288"/>
      <c r="I189" s="288"/>
      <c r="J189" s="285"/>
      <c r="K189" s="285"/>
      <c r="L189" s="329"/>
      <c r="M189" s="329"/>
      <c r="N189" s="329"/>
      <c r="O189" s="329"/>
      <c r="P189" s="143"/>
      <c r="Q189" s="203" t="s">
        <v>467</v>
      </c>
      <c r="R189" s="203"/>
      <c r="S189" s="203"/>
      <c r="T189" s="203"/>
      <c r="U189" s="203"/>
      <c r="V189" s="203"/>
      <c r="W189" s="203"/>
      <c r="X189" s="203"/>
      <c r="Y189" s="203"/>
      <c r="Z189" s="203"/>
      <c r="AA189" s="285" t="s">
        <v>468</v>
      </c>
      <c r="AB189" s="285"/>
      <c r="AC189" s="285"/>
      <c r="AD189" s="254" t="n">
        <f aca="false">Vkladani_dat!G173</f>
        <v>0</v>
      </c>
      <c r="AE189" s="254"/>
      <c r="AF189" s="254"/>
      <c r="AG189" s="254"/>
      <c r="AH189" s="254"/>
    </row>
    <row r="190" customFormat="false" ht="7.5" hidden="false" customHeight="true" outlineLevel="0" collapsed="false">
      <c r="A190" s="288"/>
      <c r="B190" s="288"/>
      <c r="C190" s="288"/>
      <c r="D190" s="288"/>
      <c r="E190" s="288"/>
      <c r="F190" s="288"/>
      <c r="G190" s="288"/>
      <c r="H190" s="288"/>
      <c r="I190" s="288"/>
      <c r="J190" s="285"/>
      <c r="K190" s="285"/>
      <c r="L190" s="329"/>
      <c r="M190" s="329"/>
      <c r="N190" s="329"/>
      <c r="O190" s="329"/>
      <c r="P190" s="14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85"/>
      <c r="AB190" s="285"/>
      <c r="AC190" s="285"/>
      <c r="AD190" s="254"/>
      <c r="AE190" s="254"/>
      <c r="AF190" s="254"/>
      <c r="AG190" s="254"/>
      <c r="AH190" s="254"/>
    </row>
    <row r="191" customFormat="false" ht="6.75" hidden="false" customHeight="true" outlineLevel="0" collapsed="false">
      <c r="A191" s="249" t="s">
        <v>232</v>
      </c>
      <c r="B191" s="249"/>
      <c r="C191" s="249"/>
      <c r="D191" s="249"/>
      <c r="E191" s="249"/>
      <c r="F191" s="249"/>
      <c r="G191" s="249"/>
      <c r="H191" s="249"/>
      <c r="I191" s="249"/>
      <c r="J191" s="330" t="s">
        <v>469</v>
      </c>
      <c r="K191" s="330"/>
      <c r="L191" s="186" t="n">
        <f aca="false">Vkladani_dat!G125</f>
        <v>0</v>
      </c>
      <c r="M191" s="186"/>
      <c r="N191" s="186"/>
      <c r="O191" s="186"/>
      <c r="P191" s="14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85"/>
      <c r="AB191" s="285"/>
      <c r="AC191" s="285"/>
      <c r="AD191" s="254"/>
      <c r="AE191" s="254"/>
      <c r="AF191" s="254"/>
      <c r="AG191" s="254"/>
      <c r="AH191" s="254"/>
    </row>
    <row r="192" customFormat="false" ht="8.25" hidden="false" customHeight="true" outlineLevel="0" collapsed="false">
      <c r="A192" s="249"/>
      <c r="B192" s="249"/>
      <c r="C192" s="249"/>
      <c r="D192" s="249"/>
      <c r="E192" s="249"/>
      <c r="F192" s="249"/>
      <c r="G192" s="249"/>
      <c r="H192" s="249"/>
      <c r="I192" s="249"/>
      <c r="J192" s="330"/>
      <c r="K192" s="330"/>
      <c r="L192" s="186"/>
      <c r="M192" s="186"/>
      <c r="N192" s="186"/>
      <c r="O192" s="186"/>
      <c r="P192" s="14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85"/>
      <c r="AB192" s="285"/>
      <c r="AC192" s="285"/>
      <c r="AD192" s="254"/>
      <c r="AE192" s="254"/>
      <c r="AF192" s="254"/>
      <c r="AG192" s="254"/>
      <c r="AH192" s="254"/>
    </row>
    <row r="193" customFormat="false" ht="3" hidden="true" customHeight="true" outlineLevel="0" collapsed="false">
      <c r="A193" s="249"/>
      <c r="B193" s="249"/>
      <c r="C193" s="249"/>
      <c r="D193" s="249"/>
      <c r="E193" s="249"/>
      <c r="F193" s="249"/>
      <c r="G193" s="249"/>
      <c r="H193" s="249"/>
      <c r="I193" s="249"/>
      <c r="J193" s="330"/>
      <c r="K193" s="330"/>
      <c r="L193" s="230"/>
      <c r="M193" s="230"/>
      <c r="N193" s="230"/>
      <c r="O193" s="230"/>
      <c r="P193" s="143"/>
      <c r="Q193" s="331"/>
      <c r="R193" s="332"/>
      <c r="S193" s="332"/>
      <c r="T193" s="332"/>
      <c r="U193" s="332"/>
      <c r="V193" s="332"/>
      <c r="W193" s="332"/>
      <c r="X193" s="332"/>
      <c r="Y193" s="332"/>
      <c r="Z193" s="333"/>
      <c r="AA193" s="285"/>
      <c r="AB193" s="285"/>
      <c r="AC193" s="285"/>
      <c r="AD193" s="254"/>
      <c r="AE193" s="254"/>
      <c r="AF193" s="254"/>
      <c r="AG193" s="254"/>
      <c r="AH193" s="254"/>
    </row>
    <row r="194" customFormat="false" ht="9" hidden="false" customHeight="true" outlineLevel="0" collapsed="false">
      <c r="A194" s="334"/>
      <c r="B194" s="334"/>
      <c r="C194" s="334"/>
      <c r="D194" s="334"/>
      <c r="E194" s="334"/>
      <c r="F194" s="334"/>
      <c r="G194" s="334"/>
      <c r="H194" s="334"/>
      <c r="I194" s="334"/>
      <c r="J194" s="335"/>
      <c r="K194" s="335"/>
      <c r="L194" s="235"/>
      <c r="M194" s="235"/>
      <c r="N194" s="235"/>
      <c r="O194" s="235"/>
      <c r="P194" s="143"/>
      <c r="Q194" s="218" t="s">
        <v>286</v>
      </c>
      <c r="R194" s="218"/>
      <c r="S194" s="220" t="s">
        <v>470</v>
      </c>
      <c r="T194" s="220"/>
      <c r="U194" s="220"/>
      <c r="V194" s="220"/>
      <c r="W194" s="220"/>
      <c r="X194" s="220"/>
      <c r="Y194" s="220"/>
      <c r="Z194" s="220"/>
      <c r="AA194" s="285" t="s">
        <v>471</v>
      </c>
      <c r="AB194" s="285"/>
      <c r="AC194" s="285"/>
      <c r="AD194" s="254" t="n">
        <f aca="false">Vkladani_dat!G174</f>
        <v>0</v>
      </c>
      <c r="AE194" s="254"/>
      <c r="AF194" s="254"/>
      <c r="AG194" s="254"/>
      <c r="AH194" s="254"/>
    </row>
    <row r="195" customFormat="false" ht="3" hidden="false" customHeight="true" outlineLevel="0" collapsed="false">
      <c r="A195" s="334"/>
      <c r="B195" s="334"/>
      <c r="C195" s="334"/>
      <c r="D195" s="334"/>
      <c r="E195" s="334"/>
      <c r="F195" s="334"/>
      <c r="G195" s="334"/>
      <c r="H195" s="334"/>
      <c r="I195" s="334"/>
      <c r="J195" s="335"/>
      <c r="K195" s="335"/>
      <c r="L195" s="235"/>
      <c r="M195" s="235"/>
      <c r="N195" s="235"/>
      <c r="O195" s="235"/>
      <c r="P195" s="143"/>
      <c r="Q195" s="218"/>
      <c r="R195" s="218"/>
      <c r="S195" s="220"/>
      <c r="T195" s="220"/>
      <c r="U195" s="220"/>
      <c r="V195" s="220"/>
      <c r="W195" s="220"/>
      <c r="X195" s="220"/>
      <c r="Y195" s="220"/>
      <c r="Z195" s="220"/>
      <c r="AA195" s="285"/>
      <c r="AB195" s="285"/>
      <c r="AC195" s="285"/>
      <c r="AD195" s="254"/>
      <c r="AE195" s="254"/>
      <c r="AF195" s="254"/>
      <c r="AG195" s="254"/>
      <c r="AH195" s="254"/>
    </row>
    <row r="196" customFormat="false" ht="7.5" hidden="false" customHeight="true" outlineLevel="0" collapsed="false">
      <c r="A196" s="336" t="s">
        <v>233</v>
      </c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143"/>
      <c r="Q196" s="218"/>
      <c r="R196" s="218"/>
      <c r="S196" s="220" t="s">
        <v>472</v>
      </c>
      <c r="T196" s="220"/>
      <c r="U196" s="220"/>
      <c r="V196" s="220"/>
      <c r="W196" s="220"/>
      <c r="X196" s="220"/>
      <c r="Y196" s="220"/>
      <c r="Z196" s="220"/>
      <c r="AA196" s="285" t="s">
        <v>473</v>
      </c>
      <c r="AB196" s="285"/>
      <c r="AC196" s="285"/>
      <c r="AD196" s="254" t="n">
        <f aca="false">Vkladani_dat!G175</f>
        <v>0</v>
      </c>
      <c r="AE196" s="254"/>
      <c r="AF196" s="254"/>
      <c r="AG196" s="254"/>
      <c r="AH196" s="254"/>
    </row>
    <row r="197" customFormat="false" ht="3.75" hidden="false" customHeight="true" outlineLevel="0" collapsed="false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143"/>
      <c r="Q197" s="218"/>
      <c r="R197" s="218"/>
      <c r="S197" s="220"/>
      <c r="T197" s="220"/>
      <c r="U197" s="220"/>
      <c r="V197" s="220"/>
      <c r="W197" s="220"/>
      <c r="X197" s="220"/>
      <c r="Y197" s="220"/>
      <c r="Z197" s="220"/>
      <c r="AA197" s="285"/>
      <c r="AB197" s="285"/>
      <c r="AC197" s="285"/>
      <c r="AD197" s="254"/>
      <c r="AE197" s="254"/>
      <c r="AF197" s="254"/>
      <c r="AG197" s="254"/>
      <c r="AH197" s="254"/>
    </row>
    <row r="198" customFormat="false" ht="3" hidden="false" customHeight="true" outlineLevel="0" collapsed="false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143"/>
      <c r="Q198" s="218"/>
      <c r="R198" s="218"/>
      <c r="S198" s="220"/>
      <c r="T198" s="220"/>
      <c r="U198" s="220"/>
      <c r="V198" s="220"/>
      <c r="W198" s="220"/>
      <c r="X198" s="220"/>
      <c r="Y198" s="220"/>
      <c r="Z198" s="220"/>
      <c r="AA198" s="285"/>
      <c r="AB198" s="285"/>
      <c r="AC198" s="285"/>
      <c r="AD198" s="254"/>
      <c r="AE198" s="254"/>
      <c r="AF198" s="254"/>
      <c r="AG198" s="254"/>
      <c r="AH198" s="254"/>
    </row>
    <row r="199" customFormat="false" ht="9.75" hidden="false" customHeight="true" outlineLevel="0" collapsed="false">
      <c r="A199" s="337"/>
      <c r="B199" s="337"/>
      <c r="C199" s="337"/>
      <c r="D199" s="337"/>
      <c r="E199" s="337"/>
      <c r="F199" s="337"/>
      <c r="G199" s="337"/>
      <c r="H199" s="337"/>
      <c r="I199" s="337"/>
      <c r="J199" s="338" t="s">
        <v>341</v>
      </c>
      <c r="K199" s="338"/>
      <c r="L199" s="339" t="s">
        <v>41</v>
      </c>
      <c r="M199" s="339"/>
      <c r="N199" s="339"/>
      <c r="O199" s="339"/>
      <c r="P199" s="143"/>
      <c r="Q199" s="340" t="s">
        <v>289</v>
      </c>
      <c r="R199" s="340"/>
      <c r="S199" s="340"/>
      <c r="T199" s="340"/>
      <c r="U199" s="340"/>
      <c r="V199" s="340"/>
      <c r="W199" s="340"/>
      <c r="X199" s="340"/>
      <c r="Y199" s="340"/>
      <c r="Z199" s="340"/>
      <c r="AA199" s="341" t="s">
        <v>474</v>
      </c>
      <c r="AB199" s="341"/>
      <c r="AC199" s="341"/>
      <c r="AD199" s="292" t="n">
        <f aca="false">Vkladani_dat!G176</f>
        <v>0</v>
      </c>
      <c r="AE199" s="292"/>
      <c r="AF199" s="292"/>
      <c r="AG199" s="292"/>
      <c r="AH199" s="292"/>
    </row>
    <row r="200" customFormat="false" ht="2.25" hidden="false" customHeight="true" outlineLevel="0" collapsed="false">
      <c r="A200" s="342" t="s">
        <v>44</v>
      </c>
      <c r="B200" s="342"/>
      <c r="C200" s="342"/>
      <c r="D200" s="342"/>
      <c r="E200" s="342"/>
      <c r="F200" s="342"/>
      <c r="G200" s="342"/>
      <c r="H200" s="342"/>
      <c r="I200" s="342"/>
      <c r="J200" s="322" t="n">
        <v>1</v>
      </c>
      <c r="K200" s="322"/>
      <c r="L200" s="308" t="n">
        <v>2</v>
      </c>
      <c r="M200" s="308"/>
      <c r="N200" s="308"/>
      <c r="O200" s="308"/>
      <c r="P200" s="143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1"/>
      <c r="AB200" s="341"/>
      <c r="AC200" s="341"/>
      <c r="AD200" s="292"/>
      <c r="AE200" s="292"/>
      <c r="AF200" s="292"/>
      <c r="AG200" s="292"/>
      <c r="AH200" s="292"/>
    </row>
    <row r="201" customFormat="false" ht="4.5" hidden="false" customHeight="true" outlineLevel="0" collapsed="false">
      <c r="A201" s="342"/>
      <c r="B201" s="342"/>
      <c r="C201" s="342"/>
      <c r="D201" s="342"/>
      <c r="E201" s="342"/>
      <c r="F201" s="342"/>
      <c r="G201" s="342"/>
      <c r="H201" s="342"/>
      <c r="I201" s="342"/>
      <c r="J201" s="322"/>
      <c r="K201" s="322"/>
      <c r="L201" s="308"/>
      <c r="M201" s="308"/>
      <c r="N201" s="308"/>
      <c r="O201" s="308"/>
      <c r="P201" s="143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1"/>
      <c r="AB201" s="341"/>
      <c r="AC201" s="341"/>
      <c r="AD201" s="292"/>
      <c r="AE201" s="292"/>
      <c r="AF201" s="292"/>
      <c r="AG201" s="292"/>
      <c r="AH201" s="292"/>
    </row>
    <row r="202" customFormat="false" ht="6" hidden="false" customHeight="true" outlineLevel="0" collapsed="false">
      <c r="A202" s="288" t="s">
        <v>475</v>
      </c>
      <c r="B202" s="288"/>
      <c r="C202" s="288"/>
      <c r="D202" s="288"/>
      <c r="E202" s="288"/>
      <c r="F202" s="288"/>
      <c r="G202" s="288"/>
      <c r="H202" s="288"/>
      <c r="I202" s="288"/>
      <c r="J202" s="285" t="s">
        <v>476</v>
      </c>
      <c r="K202" s="285"/>
      <c r="L202" s="343" t="n">
        <f aca="false">Vkladani_dat!G130</f>
        <v>0</v>
      </c>
      <c r="M202" s="343"/>
      <c r="N202" s="343"/>
      <c r="O202" s="343"/>
      <c r="P202" s="143"/>
      <c r="Q202" s="323" t="s">
        <v>290</v>
      </c>
      <c r="R202" s="323"/>
      <c r="S202" s="323"/>
      <c r="T202" s="323"/>
      <c r="U202" s="323"/>
      <c r="V202" s="323"/>
      <c r="W202" s="323"/>
      <c r="X202" s="323"/>
      <c r="Y202" s="323"/>
      <c r="Z202" s="323"/>
      <c r="AA202" s="285" t="s">
        <v>477</v>
      </c>
      <c r="AB202" s="285"/>
      <c r="AC202" s="285"/>
      <c r="AD202" s="254" t="n">
        <f aca="false">Vkladani_dat!G177</f>
        <v>0</v>
      </c>
      <c r="AE202" s="254"/>
      <c r="AF202" s="254"/>
      <c r="AG202" s="254"/>
      <c r="AH202" s="254"/>
    </row>
    <row r="203" customFormat="false" ht="6.75" hidden="false" customHeight="true" outlineLevel="0" collapsed="false">
      <c r="A203" s="288"/>
      <c r="B203" s="288"/>
      <c r="C203" s="288"/>
      <c r="D203" s="288"/>
      <c r="E203" s="288"/>
      <c r="F203" s="288"/>
      <c r="G203" s="288"/>
      <c r="H203" s="288"/>
      <c r="I203" s="288"/>
      <c r="J203" s="285"/>
      <c r="K203" s="285"/>
      <c r="L203" s="343"/>
      <c r="M203" s="343"/>
      <c r="N203" s="343"/>
      <c r="O203" s="343"/>
      <c r="P203" s="14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285"/>
      <c r="AB203" s="285"/>
      <c r="AC203" s="285"/>
      <c r="AD203" s="254"/>
      <c r="AE203" s="254"/>
      <c r="AF203" s="254"/>
      <c r="AG203" s="254"/>
      <c r="AH203" s="254"/>
    </row>
    <row r="204" customFormat="false" ht="9" hidden="false" customHeight="true" outlineLevel="0" collapsed="false">
      <c r="A204" s="344" t="s">
        <v>236</v>
      </c>
      <c r="B204" s="345" t="s">
        <v>237</v>
      </c>
      <c r="C204" s="220" t="s">
        <v>238</v>
      </c>
      <c r="D204" s="220"/>
      <c r="E204" s="220"/>
      <c r="F204" s="220"/>
      <c r="G204" s="220"/>
      <c r="H204" s="220"/>
      <c r="I204" s="220"/>
      <c r="J204" s="285" t="s">
        <v>478</v>
      </c>
      <c r="K204" s="285"/>
      <c r="L204" s="343" t="n">
        <f aca="false">Vkladani_dat!G131</f>
        <v>0</v>
      </c>
      <c r="M204" s="343"/>
      <c r="N204" s="343"/>
      <c r="O204" s="343"/>
      <c r="P204" s="143"/>
      <c r="Q204" s="323" t="s">
        <v>291</v>
      </c>
      <c r="R204" s="323"/>
      <c r="S204" s="323"/>
      <c r="T204" s="323"/>
      <c r="U204" s="323"/>
      <c r="V204" s="323"/>
      <c r="W204" s="323"/>
      <c r="X204" s="323"/>
      <c r="Y204" s="323"/>
      <c r="Z204" s="323"/>
      <c r="AA204" s="285" t="s">
        <v>479</v>
      </c>
      <c r="AB204" s="285"/>
      <c r="AC204" s="285"/>
      <c r="AD204" s="254" t="n">
        <f aca="false">Vkladani_dat!G178</f>
        <v>0</v>
      </c>
      <c r="AE204" s="254"/>
      <c r="AF204" s="254"/>
      <c r="AG204" s="254"/>
      <c r="AH204" s="254"/>
    </row>
    <row r="205" customFormat="false" ht="3.75" hidden="false" customHeight="true" outlineLevel="0" collapsed="false">
      <c r="A205" s="344"/>
      <c r="B205" s="345"/>
      <c r="C205" s="220"/>
      <c r="D205" s="220"/>
      <c r="E205" s="220"/>
      <c r="F205" s="220"/>
      <c r="G205" s="220"/>
      <c r="H205" s="220"/>
      <c r="I205" s="220"/>
      <c r="J205" s="285"/>
      <c r="K205" s="285"/>
      <c r="L205" s="343"/>
      <c r="M205" s="343"/>
      <c r="N205" s="343"/>
      <c r="O205" s="343"/>
      <c r="P205" s="14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285"/>
      <c r="AB205" s="285"/>
      <c r="AC205" s="285"/>
      <c r="AD205" s="254"/>
      <c r="AE205" s="254"/>
      <c r="AF205" s="254"/>
      <c r="AG205" s="254"/>
      <c r="AH205" s="254"/>
    </row>
    <row r="206" customFormat="false" ht="4.5" hidden="false" customHeight="true" outlineLevel="0" collapsed="false">
      <c r="A206" s="344"/>
      <c r="B206" s="345"/>
      <c r="C206" s="220" t="s">
        <v>239</v>
      </c>
      <c r="D206" s="220"/>
      <c r="E206" s="220"/>
      <c r="F206" s="220"/>
      <c r="G206" s="220"/>
      <c r="H206" s="220"/>
      <c r="I206" s="220"/>
      <c r="J206" s="285" t="s">
        <v>480</v>
      </c>
      <c r="K206" s="285"/>
      <c r="L206" s="343" t="n">
        <f aca="false">Vkladani_dat!G132</f>
        <v>0</v>
      </c>
      <c r="M206" s="343"/>
      <c r="N206" s="343"/>
      <c r="O206" s="343"/>
      <c r="P206" s="143"/>
      <c r="Q206" s="323" t="s">
        <v>293</v>
      </c>
      <c r="R206" s="323"/>
      <c r="S206" s="323"/>
      <c r="T206" s="323"/>
      <c r="U206" s="323"/>
      <c r="V206" s="323"/>
      <c r="W206" s="323"/>
      <c r="X206" s="323"/>
      <c r="Y206" s="323"/>
      <c r="Z206" s="323"/>
      <c r="AA206" s="285" t="s">
        <v>481</v>
      </c>
      <c r="AB206" s="285"/>
      <c r="AC206" s="285"/>
      <c r="AD206" s="254" t="n">
        <f aca="false">Vkladani_dat!G179</f>
        <v>0</v>
      </c>
      <c r="AE206" s="254"/>
      <c r="AF206" s="254"/>
      <c r="AG206" s="254"/>
      <c r="AH206" s="254"/>
    </row>
    <row r="207" customFormat="false" ht="7.5" hidden="false" customHeight="true" outlineLevel="0" collapsed="false">
      <c r="A207" s="344"/>
      <c r="B207" s="345"/>
      <c r="C207" s="220"/>
      <c r="D207" s="220"/>
      <c r="E207" s="220"/>
      <c r="F207" s="220"/>
      <c r="G207" s="220"/>
      <c r="H207" s="220"/>
      <c r="I207" s="220"/>
      <c r="J207" s="285"/>
      <c r="K207" s="285"/>
      <c r="L207" s="343"/>
      <c r="M207" s="343"/>
      <c r="N207" s="343"/>
      <c r="O207" s="343"/>
      <c r="P207" s="14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285"/>
      <c r="AB207" s="285"/>
      <c r="AC207" s="285"/>
      <c r="AD207" s="254"/>
      <c r="AE207" s="254"/>
      <c r="AF207" s="254"/>
      <c r="AG207" s="254"/>
      <c r="AH207" s="254"/>
    </row>
    <row r="208" customFormat="false" ht="7.5" hidden="false" customHeight="true" outlineLevel="0" collapsed="false">
      <c r="A208" s="344"/>
      <c r="B208" s="345"/>
      <c r="C208" s="220" t="s">
        <v>240</v>
      </c>
      <c r="D208" s="220"/>
      <c r="E208" s="220"/>
      <c r="F208" s="220"/>
      <c r="G208" s="220"/>
      <c r="H208" s="220"/>
      <c r="I208" s="220"/>
      <c r="J208" s="285" t="s">
        <v>482</v>
      </c>
      <c r="K208" s="285"/>
      <c r="L208" s="343" t="n">
        <f aca="false">Vkladani_dat!G133</f>
        <v>0</v>
      </c>
      <c r="M208" s="343"/>
      <c r="N208" s="343"/>
      <c r="O208" s="343"/>
      <c r="P208" s="143"/>
      <c r="Q208" s="288" t="s">
        <v>483</v>
      </c>
      <c r="R208" s="288"/>
      <c r="S208" s="288"/>
      <c r="T208" s="288"/>
      <c r="U208" s="288"/>
      <c r="V208" s="288"/>
      <c r="W208" s="288"/>
      <c r="X208" s="288"/>
      <c r="Y208" s="288"/>
      <c r="Z208" s="288"/>
      <c r="AA208" s="285" t="s">
        <v>484</v>
      </c>
      <c r="AB208" s="285"/>
      <c r="AC208" s="285"/>
      <c r="AD208" s="254" t="n">
        <f aca="false">Vkladani_dat!G180</f>
        <v>0</v>
      </c>
      <c r="AE208" s="254"/>
      <c r="AF208" s="254"/>
      <c r="AG208" s="254"/>
      <c r="AH208" s="254"/>
    </row>
    <row r="209" customFormat="false" ht="9" hidden="false" customHeight="true" outlineLevel="0" collapsed="false">
      <c r="A209" s="344"/>
      <c r="B209" s="345"/>
      <c r="C209" s="220"/>
      <c r="D209" s="220"/>
      <c r="E209" s="220"/>
      <c r="F209" s="220"/>
      <c r="G209" s="220"/>
      <c r="H209" s="220"/>
      <c r="I209" s="220"/>
      <c r="J209" s="285"/>
      <c r="K209" s="285"/>
      <c r="L209" s="343"/>
      <c r="M209" s="343"/>
      <c r="N209" s="343"/>
      <c r="O209" s="343"/>
      <c r="P209" s="143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5"/>
      <c r="AB209" s="285"/>
      <c r="AC209" s="285"/>
      <c r="AD209" s="254"/>
      <c r="AE209" s="254"/>
      <c r="AF209" s="254"/>
      <c r="AG209" s="254"/>
      <c r="AH209" s="254"/>
    </row>
    <row r="210" customFormat="false" ht="7.5" hidden="false" customHeight="true" outlineLevel="0" collapsed="false">
      <c r="A210" s="344"/>
      <c r="B210" s="345"/>
      <c r="C210" s="220" t="s">
        <v>241</v>
      </c>
      <c r="D210" s="220"/>
      <c r="E210" s="220"/>
      <c r="F210" s="220"/>
      <c r="G210" s="220"/>
      <c r="H210" s="220"/>
      <c r="I210" s="220"/>
      <c r="J210" s="285" t="s">
        <v>485</v>
      </c>
      <c r="K210" s="285"/>
      <c r="L210" s="343" t="n">
        <f aca="false">Vkladani_dat!G134</f>
        <v>0</v>
      </c>
      <c r="M210" s="343"/>
      <c r="N210" s="343"/>
      <c r="O210" s="343"/>
      <c r="P210" s="143"/>
      <c r="Q210" s="323" t="s">
        <v>486</v>
      </c>
      <c r="R210" s="323"/>
      <c r="S210" s="323"/>
      <c r="T210" s="323"/>
      <c r="U210" s="323"/>
      <c r="V210" s="323"/>
      <c r="W210" s="323"/>
      <c r="X210" s="323"/>
      <c r="Y210" s="323"/>
      <c r="Z210" s="323"/>
      <c r="AA210" s="285" t="s">
        <v>487</v>
      </c>
      <c r="AB210" s="285"/>
      <c r="AC210" s="285"/>
      <c r="AD210" s="254" t="n">
        <f aca="false">Vkladani_dat!G181</f>
        <v>0</v>
      </c>
      <c r="AE210" s="254"/>
      <c r="AF210" s="254"/>
      <c r="AG210" s="254"/>
      <c r="AH210" s="254"/>
    </row>
    <row r="211" customFormat="false" ht="5.25" hidden="false" customHeight="true" outlineLevel="0" collapsed="false">
      <c r="A211" s="344"/>
      <c r="B211" s="345"/>
      <c r="C211" s="220"/>
      <c r="D211" s="220"/>
      <c r="E211" s="220"/>
      <c r="F211" s="220"/>
      <c r="G211" s="220"/>
      <c r="H211" s="220"/>
      <c r="I211" s="220"/>
      <c r="J211" s="285"/>
      <c r="K211" s="285"/>
      <c r="L211" s="343"/>
      <c r="M211" s="343"/>
      <c r="N211" s="343"/>
      <c r="O211" s="343"/>
      <c r="P211" s="14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285"/>
      <c r="AB211" s="285"/>
      <c r="AC211" s="285"/>
      <c r="AD211" s="254"/>
      <c r="AE211" s="254"/>
      <c r="AF211" s="254"/>
      <c r="AG211" s="254"/>
      <c r="AH211" s="254"/>
    </row>
    <row r="212" customFormat="false" ht="9" hidden="false" customHeight="true" outlineLevel="0" collapsed="false">
      <c r="A212" s="344"/>
      <c r="B212" s="345"/>
      <c r="C212" s="220" t="s">
        <v>242</v>
      </c>
      <c r="D212" s="220"/>
      <c r="E212" s="220"/>
      <c r="F212" s="220"/>
      <c r="G212" s="220"/>
      <c r="H212" s="220"/>
      <c r="I212" s="220"/>
      <c r="J212" s="285" t="s">
        <v>488</v>
      </c>
      <c r="K212" s="285"/>
      <c r="L212" s="343" t="n">
        <f aca="false">Vkladani_dat!G135</f>
        <v>0</v>
      </c>
      <c r="M212" s="343"/>
      <c r="N212" s="343"/>
      <c r="O212" s="343"/>
      <c r="P212" s="143"/>
      <c r="Q212" s="288" t="s">
        <v>489</v>
      </c>
      <c r="R212" s="288"/>
      <c r="S212" s="288"/>
      <c r="T212" s="288"/>
      <c r="U212" s="288"/>
      <c r="V212" s="288"/>
      <c r="W212" s="288"/>
      <c r="X212" s="288"/>
      <c r="Y212" s="288"/>
      <c r="Z212" s="288"/>
      <c r="AA212" s="285" t="s">
        <v>490</v>
      </c>
      <c r="AB212" s="285"/>
      <c r="AC212" s="285"/>
      <c r="AD212" s="254" t="n">
        <f aca="false">Vkladani_dat!G182</f>
        <v>0</v>
      </c>
      <c r="AE212" s="254"/>
      <c r="AF212" s="254"/>
      <c r="AG212" s="254"/>
      <c r="AH212" s="254"/>
    </row>
    <row r="213" customFormat="false" ht="7.5" hidden="false" customHeight="true" outlineLevel="0" collapsed="false">
      <c r="A213" s="344"/>
      <c r="B213" s="345"/>
      <c r="C213" s="220"/>
      <c r="D213" s="220"/>
      <c r="E213" s="220"/>
      <c r="F213" s="220"/>
      <c r="G213" s="220"/>
      <c r="H213" s="220"/>
      <c r="I213" s="220"/>
      <c r="J213" s="285"/>
      <c r="K213" s="285"/>
      <c r="L213" s="343"/>
      <c r="M213" s="343"/>
      <c r="N213" s="343"/>
      <c r="O213" s="343"/>
      <c r="P213" s="143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5"/>
      <c r="AB213" s="285"/>
      <c r="AC213" s="285"/>
      <c r="AD213" s="254"/>
      <c r="AE213" s="254"/>
      <c r="AF213" s="254"/>
      <c r="AG213" s="254"/>
      <c r="AH213" s="254"/>
    </row>
    <row r="214" customFormat="false" ht="6" hidden="false" customHeight="true" outlineLevel="0" collapsed="false">
      <c r="A214" s="344"/>
      <c r="B214" s="345"/>
      <c r="C214" s="220" t="s">
        <v>243</v>
      </c>
      <c r="D214" s="220"/>
      <c r="E214" s="220"/>
      <c r="F214" s="220"/>
      <c r="G214" s="220"/>
      <c r="H214" s="220"/>
      <c r="I214" s="220"/>
      <c r="J214" s="285" t="s">
        <v>491</v>
      </c>
      <c r="K214" s="285"/>
      <c r="L214" s="343" t="n">
        <f aca="false">Vkladani_dat!G136</f>
        <v>0</v>
      </c>
      <c r="M214" s="343"/>
      <c r="N214" s="343"/>
      <c r="O214" s="343"/>
      <c r="P214" s="143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  <c r="AA214" s="285"/>
      <c r="AB214" s="285"/>
      <c r="AC214" s="285"/>
      <c r="AD214" s="254"/>
      <c r="AE214" s="254"/>
      <c r="AF214" s="254"/>
      <c r="AG214" s="254"/>
      <c r="AH214" s="254"/>
    </row>
    <row r="215" customFormat="false" ht="6" hidden="false" customHeight="true" outlineLevel="0" collapsed="false">
      <c r="A215" s="344"/>
      <c r="B215" s="345"/>
      <c r="C215" s="220"/>
      <c r="D215" s="220"/>
      <c r="E215" s="220"/>
      <c r="F215" s="220"/>
      <c r="G215" s="220"/>
      <c r="H215" s="220"/>
      <c r="I215" s="220"/>
      <c r="J215" s="285"/>
      <c r="K215" s="285"/>
      <c r="L215" s="343"/>
      <c r="M215" s="343"/>
      <c r="N215" s="343"/>
      <c r="O215" s="343"/>
      <c r="P215" s="143"/>
      <c r="Q215" s="346" t="s">
        <v>492</v>
      </c>
      <c r="R215" s="346"/>
      <c r="S215" s="193" t="s">
        <v>493</v>
      </c>
      <c r="T215" s="193"/>
      <c r="U215" s="193"/>
      <c r="V215" s="193"/>
      <c r="W215" s="193"/>
      <c r="X215" s="193"/>
      <c r="Y215" s="193"/>
      <c r="Z215" s="193"/>
      <c r="AA215" s="285" t="s">
        <v>494</v>
      </c>
      <c r="AB215" s="285"/>
      <c r="AC215" s="285"/>
      <c r="AD215" s="254" t="n">
        <f aca="false">Vkladani_dat!G183</f>
        <v>0</v>
      </c>
      <c r="AE215" s="254"/>
      <c r="AF215" s="254"/>
      <c r="AG215" s="254"/>
      <c r="AH215" s="254"/>
    </row>
    <row r="216" customFormat="false" ht="6" hidden="false" customHeight="true" outlineLevel="0" collapsed="false">
      <c r="A216" s="344"/>
      <c r="B216" s="347" t="s">
        <v>244</v>
      </c>
      <c r="C216" s="347"/>
      <c r="D216" s="347"/>
      <c r="E216" s="347"/>
      <c r="F216" s="347"/>
      <c r="G216" s="347"/>
      <c r="H216" s="347"/>
      <c r="I216" s="347"/>
      <c r="J216" s="285" t="s">
        <v>495</v>
      </c>
      <c r="K216" s="285"/>
      <c r="L216" s="343" t="n">
        <f aca="false">Vkladani_dat!G137</f>
        <v>0</v>
      </c>
      <c r="M216" s="343"/>
      <c r="N216" s="343"/>
      <c r="O216" s="343"/>
      <c r="P216" s="143"/>
      <c r="Q216" s="346"/>
      <c r="R216" s="346"/>
      <c r="S216" s="193"/>
      <c r="T216" s="193"/>
      <c r="U216" s="193"/>
      <c r="V216" s="193"/>
      <c r="W216" s="193"/>
      <c r="X216" s="193"/>
      <c r="Y216" s="193"/>
      <c r="Z216" s="193"/>
      <c r="AA216" s="285"/>
      <c r="AB216" s="285"/>
      <c r="AC216" s="285"/>
      <c r="AD216" s="254"/>
      <c r="AE216" s="254"/>
      <c r="AF216" s="254"/>
      <c r="AG216" s="254"/>
      <c r="AH216" s="254"/>
    </row>
    <row r="217" customFormat="false" ht="6.75" hidden="false" customHeight="true" outlineLevel="0" collapsed="false">
      <c r="A217" s="344"/>
      <c r="B217" s="347"/>
      <c r="C217" s="347"/>
      <c r="D217" s="347"/>
      <c r="E217" s="347"/>
      <c r="F217" s="347"/>
      <c r="G217" s="347"/>
      <c r="H217" s="347"/>
      <c r="I217" s="347"/>
      <c r="J217" s="285"/>
      <c r="K217" s="285"/>
      <c r="L217" s="343"/>
      <c r="M217" s="343"/>
      <c r="N217" s="343"/>
      <c r="O217" s="343"/>
      <c r="P217" s="143"/>
      <c r="Q217" s="346"/>
      <c r="R217" s="346"/>
      <c r="S217" s="193"/>
      <c r="T217" s="193"/>
      <c r="U217" s="193"/>
      <c r="V217" s="193"/>
      <c r="W217" s="193"/>
      <c r="X217" s="193"/>
      <c r="Y217" s="193"/>
      <c r="Z217" s="193"/>
      <c r="AA217" s="285"/>
      <c r="AB217" s="285"/>
      <c r="AC217" s="285"/>
      <c r="AD217" s="254"/>
      <c r="AE217" s="254"/>
      <c r="AF217" s="254"/>
      <c r="AG217" s="254"/>
      <c r="AH217" s="254"/>
    </row>
    <row r="218" customFormat="false" ht="8.25" hidden="false" customHeight="true" outlineLevel="0" collapsed="false">
      <c r="A218" s="348" t="s">
        <v>245</v>
      </c>
      <c r="B218" s="348"/>
      <c r="C218" s="347" t="s">
        <v>246</v>
      </c>
      <c r="D218" s="347"/>
      <c r="E218" s="347"/>
      <c r="F218" s="347"/>
      <c r="G218" s="347"/>
      <c r="H218" s="347"/>
      <c r="I218" s="347"/>
      <c r="J218" s="327" t="s">
        <v>496</v>
      </c>
      <c r="K218" s="327"/>
      <c r="L218" s="349" t="n">
        <f aca="false">Vkladani_dat!G138</f>
        <v>0</v>
      </c>
      <c r="M218" s="349"/>
      <c r="N218" s="349"/>
      <c r="O218" s="349"/>
      <c r="P218" s="143"/>
      <c r="Q218" s="346"/>
      <c r="R218" s="346"/>
      <c r="S218" s="350" t="s">
        <v>497</v>
      </c>
      <c r="T218" s="350"/>
      <c r="U218" s="350"/>
      <c r="V218" s="350"/>
      <c r="W218" s="350"/>
      <c r="X218" s="350"/>
      <c r="Y218" s="350"/>
      <c r="Z218" s="350"/>
      <c r="AA218" s="330" t="s">
        <v>498</v>
      </c>
      <c r="AB218" s="330"/>
      <c r="AC218" s="330"/>
      <c r="AD218" s="301" t="n">
        <f aca="false">Vkladani_dat!G184</f>
        <v>0</v>
      </c>
      <c r="AE218" s="301"/>
      <c r="AF218" s="301"/>
      <c r="AG218" s="301"/>
      <c r="AH218" s="301"/>
    </row>
    <row r="219" customFormat="false" ht="3.75" hidden="false" customHeight="true" outlineLevel="0" collapsed="false">
      <c r="A219" s="348"/>
      <c r="B219" s="348"/>
      <c r="C219" s="347"/>
      <c r="D219" s="347"/>
      <c r="E219" s="347"/>
      <c r="F219" s="347"/>
      <c r="G219" s="347"/>
      <c r="H219" s="347"/>
      <c r="I219" s="347"/>
      <c r="J219" s="327"/>
      <c r="K219" s="327"/>
      <c r="L219" s="349"/>
      <c r="M219" s="349"/>
      <c r="N219" s="349"/>
      <c r="O219" s="349"/>
      <c r="P219" s="143"/>
      <c r="Q219" s="346"/>
      <c r="R219" s="346"/>
      <c r="S219" s="350"/>
      <c r="T219" s="350"/>
      <c r="U219" s="350"/>
      <c r="V219" s="350"/>
      <c r="W219" s="350"/>
      <c r="X219" s="350"/>
      <c r="Y219" s="350"/>
      <c r="Z219" s="350"/>
      <c r="AA219" s="330"/>
      <c r="AB219" s="330"/>
      <c r="AC219" s="330"/>
      <c r="AD219" s="301"/>
      <c r="AE219" s="301"/>
      <c r="AF219" s="301"/>
      <c r="AG219" s="301"/>
      <c r="AH219" s="301"/>
    </row>
    <row r="220" customFormat="false" ht="4.5" hidden="false" customHeight="true" outlineLevel="0" collapsed="false">
      <c r="A220" s="348"/>
      <c r="B220" s="348"/>
      <c r="C220" s="351" t="s">
        <v>248</v>
      </c>
      <c r="D220" s="351"/>
      <c r="E220" s="351"/>
      <c r="F220" s="351"/>
      <c r="G220" s="351"/>
      <c r="H220" s="351"/>
      <c r="I220" s="351"/>
      <c r="J220" s="330" t="s">
        <v>499</v>
      </c>
      <c r="K220" s="330"/>
      <c r="L220" s="352" t="n">
        <f aca="false">Vkladani_dat!G139</f>
        <v>0</v>
      </c>
      <c r="M220" s="352"/>
      <c r="N220" s="352"/>
      <c r="O220" s="352"/>
      <c r="P220" s="143"/>
      <c r="Q220" s="346"/>
      <c r="R220" s="346"/>
      <c r="S220" s="350"/>
      <c r="T220" s="350"/>
      <c r="U220" s="350"/>
      <c r="V220" s="350"/>
      <c r="W220" s="350"/>
      <c r="X220" s="350"/>
      <c r="Y220" s="350"/>
      <c r="Z220" s="350"/>
      <c r="AA220" s="330"/>
      <c r="AB220" s="330"/>
      <c r="AC220" s="330"/>
      <c r="AD220" s="301"/>
      <c r="AE220" s="301"/>
      <c r="AF220" s="301"/>
      <c r="AG220" s="301"/>
      <c r="AH220" s="301"/>
    </row>
    <row r="221" customFormat="false" ht="6.75" hidden="false" customHeight="true" outlineLevel="0" collapsed="false">
      <c r="A221" s="348"/>
      <c r="B221" s="348"/>
      <c r="C221" s="351"/>
      <c r="D221" s="351"/>
      <c r="E221" s="351"/>
      <c r="F221" s="351"/>
      <c r="G221" s="351"/>
      <c r="H221" s="351"/>
      <c r="I221" s="351"/>
      <c r="J221" s="330"/>
      <c r="K221" s="330"/>
      <c r="L221" s="352"/>
      <c r="M221" s="352"/>
      <c r="N221" s="352"/>
      <c r="O221" s="352"/>
      <c r="P221" s="143"/>
      <c r="Q221" s="353"/>
      <c r="R221" s="353"/>
      <c r="S221" s="353"/>
      <c r="T221" s="353"/>
      <c r="U221" s="353"/>
      <c r="V221" s="353"/>
      <c r="W221" s="353"/>
      <c r="X221" s="353"/>
      <c r="Y221" s="353"/>
      <c r="Z221" s="353"/>
      <c r="AA221" s="354"/>
      <c r="AB221" s="354"/>
      <c r="AC221" s="354"/>
      <c r="AD221" s="317"/>
      <c r="AE221" s="317"/>
      <c r="AF221" s="317"/>
      <c r="AG221" s="317"/>
      <c r="AH221" s="317"/>
    </row>
    <row r="222" customFormat="false" ht="3.75" hidden="false" customHeight="true" outlineLevel="0" collapsed="false">
      <c r="A222" s="334"/>
      <c r="B222" s="334"/>
      <c r="C222" s="334"/>
      <c r="D222" s="334"/>
      <c r="E222" s="334"/>
      <c r="F222" s="334"/>
      <c r="G222" s="334"/>
      <c r="H222" s="334"/>
      <c r="I222" s="334"/>
      <c r="J222" s="335"/>
      <c r="K222" s="335"/>
      <c r="L222" s="355"/>
      <c r="M222" s="355"/>
      <c r="N222" s="355"/>
      <c r="O222" s="355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  <c r="AA222" s="354"/>
      <c r="AB222" s="354"/>
      <c r="AC222" s="354"/>
      <c r="AD222" s="317"/>
      <c r="AE222" s="317"/>
      <c r="AF222" s="317"/>
      <c r="AG222" s="317"/>
      <c r="AH222" s="317"/>
    </row>
    <row r="223" customFormat="false" ht="3" hidden="false" customHeight="true" outlineLevel="0" collapsed="false">
      <c r="A223" s="334"/>
      <c r="B223" s="334"/>
      <c r="C223" s="334"/>
      <c r="D223" s="334"/>
      <c r="E223" s="334"/>
      <c r="F223" s="334"/>
      <c r="G223" s="334"/>
      <c r="H223" s="334"/>
      <c r="I223" s="334"/>
      <c r="J223" s="335"/>
      <c r="K223" s="335"/>
      <c r="L223" s="355"/>
      <c r="M223" s="355"/>
      <c r="N223" s="355"/>
      <c r="O223" s="355"/>
      <c r="Q223" s="353"/>
      <c r="R223" s="353"/>
      <c r="S223" s="353"/>
      <c r="T223" s="353"/>
      <c r="U223" s="353"/>
      <c r="V223" s="353"/>
      <c r="W223" s="353"/>
      <c r="X223" s="353"/>
      <c r="Y223" s="353"/>
      <c r="Z223" s="353"/>
      <c r="AA223" s="354"/>
      <c r="AB223" s="354"/>
      <c r="AC223" s="354"/>
      <c r="AD223" s="317"/>
      <c r="AE223" s="317"/>
      <c r="AF223" s="317"/>
      <c r="AG223" s="317"/>
      <c r="AH223" s="317"/>
    </row>
    <row r="224" customFormat="false" ht="14.25" hidden="false" customHeight="true" outlineLevel="0" collapsed="false">
      <c r="A224" s="336" t="s">
        <v>500</v>
      </c>
      <c r="B224" s="336"/>
      <c r="C224" s="336"/>
      <c r="D224" s="336"/>
      <c r="E224" s="336"/>
      <c r="F224" s="336"/>
      <c r="G224" s="336"/>
      <c r="H224" s="336"/>
      <c r="I224" s="336"/>
      <c r="J224" s="336"/>
      <c r="K224" s="356"/>
      <c r="L224" s="356"/>
      <c r="M224" s="356"/>
      <c r="N224" s="356"/>
      <c r="O224" s="356"/>
      <c r="P224" s="356"/>
      <c r="Q224" s="356"/>
      <c r="R224" s="356"/>
      <c r="S224" s="356"/>
      <c r="T224" s="356"/>
      <c r="U224" s="356"/>
      <c r="V224" s="356"/>
      <c r="W224" s="356"/>
      <c r="X224" s="356"/>
      <c r="Y224" s="356"/>
      <c r="Z224" s="356"/>
      <c r="AA224" s="356"/>
      <c r="AB224" s="356"/>
      <c r="AC224" s="356"/>
      <c r="AD224" s="356"/>
      <c r="AE224" s="356"/>
      <c r="AF224" s="356"/>
      <c r="AG224" s="356"/>
      <c r="AH224" s="356"/>
    </row>
    <row r="225" customFormat="false" ht="39.75" hidden="false" customHeight="true" outlineLevel="0" collapsed="false">
      <c r="A225" s="357"/>
      <c r="B225" s="357"/>
      <c r="C225" s="357"/>
      <c r="D225" s="357"/>
      <c r="E225" s="358" t="s">
        <v>341</v>
      </c>
      <c r="F225" s="359" t="s">
        <v>501</v>
      </c>
      <c r="G225" s="359"/>
      <c r="H225" s="360" t="s">
        <v>502</v>
      </c>
      <c r="I225" s="360"/>
      <c r="J225" s="360"/>
      <c r="K225" s="359" t="s">
        <v>503</v>
      </c>
      <c r="L225" s="359"/>
      <c r="M225" s="359"/>
      <c r="N225" s="359" t="s">
        <v>504</v>
      </c>
      <c r="O225" s="359"/>
      <c r="P225" s="359"/>
      <c r="Q225" s="359"/>
      <c r="R225" s="359"/>
      <c r="S225" s="359"/>
      <c r="T225" s="359" t="s">
        <v>505</v>
      </c>
      <c r="U225" s="359"/>
      <c r="V225" s="359"/>
      <c r="W225" s="359"/>
      <c r="X225" s="359"/>
      <c r="Y225" s="359" t="s">
        <v>506</v>
      </c>
      <c r="Z225" s="359" t="s">
        <v>507</v>
      </c>
      <c r="AA225" s="359"/>
      <c r="AB225" s="359"/>
      <c r="AC225" s="359"/>
      <c r="AD225" s="359"/>
      <c r="AE225" s="359"/>
      <c r="AF225" s="359"/>
      <c r="AG225" s="361" t="s">
        <v>508</v>
      </c>
      <c r="AH225" s="361"/>
    </row>
    <row r="226" customFormat="false" ht="7.5" hidden="false" customHeight="true" outlineLevel="0" collapsed="false">
      <c r="A226" s="362" t="s">
        <v>44</v>
      </c>
      <c r="B226" s="362"/>
      <c r="C226" s="362"/>
      <c r="D226" s="362"/>
      <c r="E226" s="363" t="s">
        <v>509</v>
      </c>
      <c r="F226" s="364" t="s">
        <v>343</v>
      </c>
      <c r="G226" s="364"/>
      <c r="H226" s="365" t="n">
        <v>2</v>
      </c>
      <c r="I226" s="365"/>
      <c r="J226" s="365"/>
      <c r="K226" s="366" t="n">
        <v>3</v>
      </c>
      <c r="L226" s="366"/>
      <c r="M226" s="366"/>
      <c r="N226" s="366" t="n">
        <v>4</v>
      </c>
      <c r="O226" s="366"/>
      <c r="P226" s="366"/>
      <c r="Q226" s="366"/>
      <c r="R226" s="366"/>
      <c r="S226" s="366"/>
      <c r="T226" s="366" t="n">
        <v>5</v>
      </c>
      <c r="U226" s="366"/>
      <c r="V226" s="366"/>
      <c r="W226" s="366"/>
      <c r="X226" s="366"/>
      <c r="Y226" s="366" t="n">
        <v>6</v>
      </c>
      <c r="Z226" s="366" t="n">
        <v>7</v>
      </c>
      <c r="AA226" s="366"/>
      <c r="AB226" s="366"/>
      <c r="AC226" s="366"/>
      <c r="AD226" s="366"/>
      <c r="AE226" s="366"/>
      <c r="AF226" s="366"/>
      <c r="AG226" s="367" t="n">
        <v>8</v>
      </c>
      <c r="AH226" s="367"/>
    </row>
    <row r="227" customFormat="false" ht="10.5" hidden="false" customHeight="true" outlineLevel="0" collapsed="false">
      <c r="A227" s="293" t="s">
        <v>510</v>
      </c>
      <c r="B227" s="293"/>
      <c r="C227" s="293"/>
      <c r="D227" s="293"/>
      <c r="E227" s="368" t="s">
        <v>511</v>
      </c>
      <c r="F227" s="369" t="n">
        <v>0</v>
      </c>
      <c r="G227" s="369"/>
      <c r="H227" s="370" t="n">
        <v>0</v>
      </c>
      <c r="I227" s="370"/>
      <c r="J227" s="370"/>
      <c r="K227" s="370" t="n">
        <v>0</v>
      </c>
      <c r="L227" s="370"/>
      <c r="M227" s="370"/>
      <c r="N227" s="370" t="n">
        <v>0</v>
      </c>
      <c r="O227" s="370"/>
      <c r="P227" s="370"/>
      <c r="Q227" s="370"/>
      <c r="R227" s="370"/>
      <c r="S227" s="370"/>
      <c r="T227" s="370" t="n">
        <v>0</v>
      </c>
      <c r="U227" s="370"/>
      <c r="V227" s="370"/>
      <c r="W227" s="370"/>
      <c r="X227" s="370"/>
      <c r="Y227" s="370" t="n">
        <v>1</v>
      </c>
      <c r="Z227" s="370" t="n">
        <v>0</v>
      </c>
      <c r="AA227" s="370"/>
      <c r="AB227" s="370"/>
      <c r="AC227" s="370"/>
      <c r="AD227" s="370"/>
      <c r="AE227" s="370"/>
      <c r="AF227" s="370"/>
      <c r="AG227" s="371" t="n">
        <f aca="false">SUM(F227:Z227)</f>
        <v>1</v>
      </c>
      <c r="AH227" s="371"/>
    </row>
    <row r="228" customFormat="false" ht="11.25" hidden="false" customHeight="true" outlineLevel="0" collapsed="false">
      <c r="A228" s="293" t="s">
        <v>512</v>
      </c>
      <c r="B228" s="293"/>
      <c r="C228" s="293"/>
      <c r="D228" s="293"/>
      <c r="E228" s="372" t="s">
        <v>27</v>
      </c>
      <c r="F228" s="373" t="s">
        <v>513</v>
      </c>
      <c r="G228" s="373"/>
      <c r="H228" s="374" t="n">
        <v>0</v>
      </c>
      <c r="I228" s="374"/>
      <c r="J228" s="374"/>
      <c r="K228" s="370" t="n">
        <v>0</v>
      </c>
      <c r="L228" s="370"/>
      <c r="M228" s="370"/>
      <c r="N228" s="375" t="n">
        <v>0</v>
      </c>
      <c r="O228" s="375"/>
      <c r="P228" s="375"/>
      <c r="Q228" s="375"/>
      <c r="R228" s="375"/>
      <c r="S228" s="375"/>
      <c r="T228" s="375" t="n">
        <v>0</v>
      </c>
      <c r="U228" s="375"/>
      <c r="V228" s="375"/>
      <c r="W228" s="375"/>
      <c r="X228" s="375"/>
      <c r="Y228" s="375" t="n">
        <f aca="false">Vkladani_dat!G12</f>
        <v>0</v>
      </c>
      <c r="Z228" s="370" t="n">
        <v>0</v>
      </c>
      <c r="AA228" s="370"/>
      <c r="AB228" s="370"/>
      <c r="AC228" s="370"/>
      <c r="AD228" s="370"/>
      <c r="AE228" s="370"/>
      <c r="AF228" s="370"/>
      <c r="AG228" s="376" t="n">
        <f aca="false">SUM(F228:Z228)</f>
        <v>0</v>
      </c>
      <c r="AH228" s="376"/>
    </row>
    <row r="229" customFormat="false" ht="11.25" hidden="false" customHeight="true" outlineLevel="0" collapsed="false">
      <c r="A229" s="299" t="s">
        <v>514</v>
      </c>
      <c r="B229" s="299"/>
      <c r="C229" s="299"/>
      <c r="D229" s="299"/>
      <c r="E229" s="377" t="s">
        <v>31</v>
      </c>
      <c r="F229" s="378" t="s">
        <v>513</v>
      </c>
      <c r="G229" s="378"/>
      <c r="H229" s="379" t="n">
        <v>0</v>
      </c>
      <c r="I229" s="379"/>
      <c r="J229" s="379"/>
      <c r="K229" s="380" t="n">
        <v>0</v>
      </c>
      <c r="L229" s="380"/>
      <c r="M229" s="380"/>
      <c r="N229" s="380" t="n">
        <v>0</v>
      </c>
      <c r="O229" s="380"/>
      <c r="P229" s="380"/>
      <c r="Q229" s="380"/>
      <c r="R229" s="380"/>
      <c r="S229" s="380"/>
      <c r="T229" s="380" t="n">
        <v>0</v>
      </c>
      <c r="U229" s="380"/>
      <c r="V229" s="380"/>
      <c r="W229" s="380"/>
      <c r="X229" s="380"/>
      <c r="Y229" s="380" t="n">
        <f aca="false">Vkladani_dat!G13</f>
        <v>0</v>
      </c>
      <c r="Z229" s="380" t="n">
        <v>0</v>
      </c>
      <c r="AA229" s="380"/>
      <c r="AB229" s="380"/>
      <c r="AC229" s="380"/>
      <c r="AD229" s="380"/>
      <c r="AE229" s="380"/>
      <c r="AF229" s="380"/>
      <c r="AG229" s="381" t="n">
        <f aca="false">SUM(F229:Z229)</f>
        <v>0</v>
      </c>
      <c r="AH229" s="381"/>
    </row>
    <row r="230" customFormat="false" ht="4.9" hidden="false" customHeight="true" outlineLevel="0" collapsed="false">
      <c r="A230" s="382"/>
      <c r="B230" s="382"/>
      <c r="C230" s="382"/>
      <c r="D230" s="382"/>
      <c r="E230" s="383"/>
      <c r="F230" s="384"/>
      <c r="G230" s="384"/>
      <c r="H230" s="385"/>
      <c r="I230" s="385"/>
      <c r="J230" s="385"/>
      <c r="K230" s="385"/>
      <c r="L230" s="385"/>
      <c r="M230" s="385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6"/>
      <c r="Y230" s="387"/>
      <c r="Z230" s="385"/>
      <c r="AA230" s="385"/>
      <c r="AB230" s="385"/>
      <c r="AC230" s="385"/>
      <c r="AD230" s="385"/>
      <c r="AE230" s="385"/>
      <c r="AF230" s="385"/>
      <c r="AG230" s="386"/>
      <c r="AH230" s="386"/>
    </row>
    <row r="231" customFormat="false" ht="5.25" hidden="false" customHeight="true" outlineLevel="0" collapsed="false">
      <c r="A231" s="388"/>
      <c r="B231" s="388"/>
      <c r="C231" s="388"/>
      <c r="D231" s="388"/>
      <c r="E231" s="388"/>
      <c r="F231" s="388"/>
      <c r="G231" s="388"/>
      <c r="H231" s="388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274"/>
      <c r="AG231" s="274"/>
      <c r="AH231" s="274"/>
    </row>
    <row r="232" customFormat="false" ht="7.5" hidden="false" customHeight="true" outlineLevel="0" collapsed="false">
      <c r="A232" s="389" t="s">
        <v>515</v>
      </c>
      <c r="B232" s="389"/>
      <c r="C232" s="389"/>
      <c r="D232" s="389"/>
      <c r="E232" s="389"/>
      <c r="F232" s="389"/>
      <c r="G232" s="389"/>
      <c r="H232" s="389"/>
      <c r="I232" s="389"/>
      <c r="J232" s="389"/>
      <c r="K232" s="389"/>
      <c r="L232" s="389"/>
      <c r="M232" s="389"/>
      <c r="N232" s="389"/>
      <c r="O232" s="389"/>
      <c r="P232" s="389"/>
      <c r="Q232" s="390" t="s">
        <v>516</v>
      </c>
      <c r="R232" s="390"/>
      <c r="S232" s="390"/>
      <c r="T232" s="390"/>
      <c r="U232" s="390"/>
      <c r="V232" s="390"/>
      <c r="W232" s="390"/>
      <c r="X232" s="390"/>
      <c r="Y232" s="390"/>
      <c r="Z232" s="390"/>
      <c r="AA232" s="390"/>
      <c r="AB232" s="390"/>
      <c r="AC232" s="390"/>
      <c r="AD232" s="390"/>
      <c r="AE232" s="390"/>
      <c r="AF232" s="390"/>
      <c r="AG232" s="390"/>
      <c r="AH232" s="390"/>
    </row>
    <row r="233" customFormat="false" ht="7.5" hidden="false" customHeight="true" outlineLevel="0" collapsed="false">
      <c r="A233" s="391" t="s">
        <v>517</v>
      </c>
      <c r="B233" s="391"/>
      <c r="C233" s="391"/>
      <c r="D233" s="391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0" t="s">
        <v>518</v>
      </c>
      <c r="R233" s="390"/>
      <c r="S233" s="390"/>
      <c r="T233" s="390"/>
      <c r="U233" s="390"/>
      <c r="V233" s="390"/>
      <c r="W233" s="390"/>
      <c r="X233" s="390"/>
      <c r="Y233" s="390"/>
      <c r="Z233" s="390"/>
      <c r="AA233" s="390"/>
      <c r="AB233" s="390"/>
      <c r="AC233" s="390"/>
      <c r="AD233" s="390"/>
      <c r="AE233" s="390"/>
      <c r="AF233" s="390"/>
      <c r="AG233" s="390"/>
      <c r="AH233" s="390"/>
    </row>
    <row r="234" customFormat="false" ht="8.25" hidden="false" customHeight="true" outlineLevel="0" collapsed="false">
      <c r="A234" s="389" t="s">
        <v>519</v>
      </c>
      <c r="B234" s="389"/>
      <c r="C234" s="389"/>
      <c r="D234" s="389"/>
      <c r="E234" s="389"/>
      <c r="F234" s="389"/>
      <c r="G234" s="389"/>
      <c r="H234" s="389"/>
      <c r="I234" s="389"/>
      <c r="J234" s="389"/>
      <c r="K234" s="389"/>
      <c r="L234" s="389"/>
      <c r="M234" s="389"/>
      <c r="N234" s="389"/>
      <c r="O234" s="389"/>
      <c r="P234" s="389"/>
      <c r="Q234" s="390" t="s">
        <v>520</v>
      </c>
      <c r="R234" s="390"/>
      <c r="S234" s="390"/>
      <c r="T234" s="390"/>
      <c r="U234" s="390"/>
      <c r="V234" s="390"/>
      <c r="W234" s="390"/>
      <c r="X234" s="390"/>
      <c r="Y234" s="390"/>
      <c r="Z234" s="390"/>
      <c r="AA234" s="390"/>
      <c r="AB234" s="390"/>
      <c r="AC234" s="390"/>
      <c r="AD234" s="390"/>
      <c r="AE234" s="390"/>
      <c r="AF234" s="390"/>
      <c r="AG234" s="390"/>
      <c r="AH234" s="390"/>
    </row>
    <row r="235" customFormat="false" ht="9" hidden="false" customHeight="true" outlineLevel="0" collapsed="false">
      <c r="A235" s="390" t="s">
        <v>521</v>
      </c>
      <c r="B235" s="390"/>
      <c r="C235" s="390"/>
      <c r="D235" s="390"/>
      <c r="E235" s="390"/>
      <c r="F235" s="390"/>
      <c r="G235" s="390"/>
      <c r="H235" s="390"/>
      <c r="I235" s="390"/>
      <c r="J235" s="390"/>
      <c r="K235" s="390"/>
      <c r="L235" s="390"/>
      <c r="M235" s="390"/>
      <c r="N235" s="390"/>
      <c r="O235" s="390"/>
      <c r="P235" s="390"/>
      <c r="Q235" s="392" t="s">
        <v>522</v>
      </c>
      <c r="R235" s="392"/>
      <c r="S235" s="392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  <c r="AD235" s="392"/>
      <c r="AE235" s="392"/>
      <c r="AF235" s="392"/>
      <c r="AG235" s="392"/>
      <c r="AH235" s="392"/>
    </row>
    <row r="236" customFormat="false" ht="13.5" hidden="false" customHeight="true" outlineLevel="0" collapsed="false">
      <c r="A236" s="393" t="s">
        <v>523</v>
      </c>
      <c r="B236" s="393"/>
      <c r="C236" s="393"/>
      <c r="D236" s="393"/>
      <c r="E236" s="393"/>
      <c r="F236" s="393"/>
      <c r="G236" s="393"/>
      <c r="H236" s="393"/>
      <c r="I236" s="393"/>
      <c r="J236" s="393"/>
      <c r="K236" s="393"/>
      <c r="L236" s="393"/>
      <c r="M236" s="393"/>
      <c r="N236" s="393"/>
      <c r="O236" s="393"/>
      <c r="P236" s="393"/>
      <c r="Q236" s="393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</row>
    <row r="237" customFormat="false" ht="3.75" hidden="false" customHeight="true" outlineLevel="0" collapsed="false">
      <c r="A237" s="394"/>
      <c r="B237" s="395"/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</row>
    <row r="238" customFormat="false" ht="12" hidden="false" customHeight="true" outlineLevel="0" collapsed="false">
      <c r="A238" s="396" t="s">
        <v>524</v>
      </c>
      <c r="B238" s="396"/>
      <c r="C238" s="396"/>
      <c r="D238" s="396"/>
      <c r="E238" s="397" t="s">
        <v>525</v>
      </c>
      <c r="F238" s="397"/>
      <c r="G238" s="397"/>
      <c r="H238" s="397"/>
      <c r="I238" s="397"/>
      <c r="J238" s="397"/>
      <c r="K238" s="397"/>
      <c r="L238" s="397"/>
      <c r="M238" s="397"/>
      <c r="N238" s="397"/>
      <c r="O238" s="397"/>
      <c r="P238" s="397"/>
      <c r="Q238" s="397"/>
      <c r="R238" s="397"/>
      <c r="S238" s="397"/>
      <c r="T238" s="397"/>
      <c r="U238" s="396" t="s">
        <v>526</v>
      </c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</row>
    <row r="239" customFormat="false" ht="5.25" hidden="false" customHeight="true" outlineLevel="0" collapsed="false">
      <c r="A239" s="398"/>
      <c r="B239" s="398"/>
      <c r="C239" s="398"/>
      <c r="D239" s="398"/>
      <c r="E239" s="397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  <c r="Q239" s="397"/>
      <c r="R239" s="397"/>
      <c r="S239" s="397"/>
      <c r="T239" s="397"/>
      <c r="U239" s="399"/>
      <c r="V239" s="399"/>
      <c r="W239" s="399"/>
      <c r="X239" s="399"/>
      <c r="Y239" s="399"/>
      <c r="Z239" s="399"/>
      <c r="AA239" s="399"/>
      <c r="AB239" s="399"/>
      <c r="AC239" s="399"/>
      <c r="AD239" s="399"/>
      <c r="AE239" s="399"/>
      <c r="AF239" s="399"/>
      <c r="AG239" s="399"/>
      <c r="AH239" s="399"/>
    </row>
    <row r="240" customFormat="false" ht="4.5" hidden="false" customHeight="true" outlineLevel="0" collapsed="false">
      <c r="A240" s="398"/>
      <c r="B240" s="398"/>
      <c r="C240" s="398"/>
      <c r="D240" s="398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7"/>
      <c r="U240" s="399"/>
      <c r="V240" s="399"/>
      <c r="W240" s="399"/>
      <c r="X240" s="399"/>
      <c r="Y240" s="399"/>
      <c r="Z240" s="399"/>
      <c r="AA240" s="399"/>
      <c r="AB240" s="399"/>
      <c r="AC240" s="399"/>
      <c r="AD240" s="399"/>
      <c r="AE240" s="399"/>
      <c r="AF240" s="399"/>
      <c r="AG240" s="399"/>
      <c r="AH240" s="399"/>
    </row>
    <row r="241" customFormat="false" ht="8.25" hidden="false" customHeight="true" outlineLevel="0" collapsed="false">
      <c r="A241" s="398"/>
      <c r="B241" s="398"/>
      <c r="C241" s="398"/>
      <c r="D241" s="398"/>
      <c r="E241" s="400" t="s">
        <v>527</v>
      </c>
      <c r="F241" s="400"/>
      <c r="G241" s="400"/>
      <c r="H241" s="400"/>
      <c r="I241" s="400"/>
      <c r="J241" s="400"/>
      <c r="K241" s="400"/>
      <c r="L241" s="400"/>
      <c r="M241" s="400"/>
      <c r="N241" s="400"/>
      <c r="O241" s="401"/>
      <c r="P241" s="401"/>
      <c r="Q241" s="401"/>
      <c r="R241" s="401"/>
      <c r="S241" s="401"/>
      <c r="T241" s="401"/>
      <c r="U241" s="400" t="s">
        <v>528</v>
      </c>
      <c r="V241" s="400"/>
      <c r="W241" s="400"/>
      <c r="X241" s="400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</row>
    <row r="242" customFormat="false" ht="3.75" hidden="false" customHeight="true" outlineLevel="0" collapsed="false">
      <c r="A242" s="403"/>
      <c r="B242" s="403"/>
      <c r="C242" s="403"/>
      <c r="D242" s="403"/>
      <c r="E242" s="404" t="s">
        <v>529</v>
      </c>
      <c r="F242" s="404"/>
      <c r="G242" s="404"/>
      <c r="H242" s="404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0"/>
      <c r="V242" s="400"/>
      <c r="W242" s="400"/>
      <c r="X242" s="400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</row>
    <row r="243" customFormat="false" ht="13.5" hidden="false" customHeight="true" outlineLevel="0" collapsed="false">
      <c r="A243" s="403"/>
      <c r="B243" s="403"/>
      <c r="C243" s="403"/>
      <c r="D243" s="403"/>
      <c r="E243" s="404"/>
      <c r="F243" s="404"/>
      <c r="G243" s="404"/>
      <c r="H243" s="404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6" t="s">
        <v>530</v>
      </c>
      <c r="V243" s="406"/>
      <c r="W243" s="406"/>
      <c r="X243" s="406"/>
      <c r="Y243" s="407"/>
      <c r="Z243" s="407"/>
      <c r="AA243" s="407"/>
      <c r="AB243" s="407"/>
      <c r="AC243" s="407"/>
      <c r="AD243" s="407"/>
      <c r="AE243" s="407"/>
      <c r="AF243" s="407"/>
      <c r="AG243" s="407"/>
      <c r="AH243" s="407"/>
    </row>
  </sheetData>
  <sheetProtection sheet="true" password="d024" objects="true" scenarios="true"/>
  <mergeCells count="655">
    <mergeCell ref="A1:L1"/>
    <mergeCell ref="M1:X3"/>
    <mergeCell ref="Y1:AH2"/>
    <mergeCell ref="A2:L2"/>
    <mergeCell ref="A3:L3"/>
    <mergeCell ref="A4:X4"/>
    <mergeCell ref="AG4:AH4"/>
    <mergeCell ref="A5:AH5"/>
    <mergeCell ref="A6:AH6"/>
    <mergeCell ref="A7:AH7"/>
    <mergeCell ref="A8:AH8"/>
    <mergeCell ref="A9:AH9"/>
    <mergeCell ref="A10:O10"/>
    <mergeCell ref="Q10:S18"/>
    <mergeCell ref="A11:O12"/>
    <mergeCell ref="A13:B14"/>
    <mergeCell ref="C13:F14"/>
    <mergeCell ref="G13:L14"/>
    <mergeCell ref="M13:O14"/>
    <mergeCell ref="A15:O15"/>
    <mergeCell ref="A16:O17"/>
    <mergeCell ref="A18:C18"/>
    <mergeCell ref="D18:O18"/>
    <mergeCell ref="A19:C20"/>
    <mergeCell ref="D19:O20"/>
    <mergeCell ref="Q19:AG19"/>
    <mergeCell ref="Q20:AH21"/>
    <mergeCell ref="A21:C22"/>
    <mergeCell ref="D21:O22"/>
    <mergeCell ref="Q22:AA22"/>
    <mergeCell ref="AB22:AD22"/>
    <mergeCell ref="AE22:AH22"/>
    <mergeCell ref="A23:C24"/>
    <mergeCell ref="D23:O24"/>
    <mergeCell ref="Q23:AA23"/>
    <mergeCell ref="AB23:AD23"/>
    <mergeCell ref="AE23:AH23"/>
    <mergeCell ref="Q24:AA25"/>
    <mergeCell ref="AB24:AD25"/>
    <mergeCell ref="AE24:AH25"/>
    <mergeCell ref="A25:E25"/>
    <mergeCell ref="F25:O25"/>
    <mergeCell ref="A26:H26"/>
    <mergeCell ref="I26:O26"/>
    <mergeCell ref="Q26:AA27"/>
    <mergeCell ref="AB26:AD27"/>
    <mergeCell ref="AE26:AH27"/>
    <mergeCell ref="A27:F28"/>
    <mergeCell ref="G27:I28"/>
    <mergeCell ref="J27:K28"/>
    <mergeCell ref="L27:M28"/>
    <mergeCell ref="N27:O28"/>
    <mergeCell ref="Q28:R53"/>
    <mergeCell ref="S28:AA28"/>
    <mergeCell ref="AB28:AD28"/>
    <mergeCell ref="AE28:AH28"/>
    <mergeCell ref="A29:O32"/>
    <mergeCell ref="S29:AA30"/>
    <mergeCell ref="AB29:AD30"/>
    <mergeCell ref="AE29:AH30"/>
    <mergeCell ref="S31:AA32"/>
    <mergeCell ref="AB31:AD32"/>
    <mergeCell ref="AE31:AH32"/>
    <mergeCell ref="A33:O34"/>
    <mergeCell ref="S33:AA34"/>
    <mergeCell ref="AB33:AD34"/>
    <mergeCell ref="AE33:AH34"/>
    <mergeCell ref="A35:I36"/>
    <mergeCell ref="J35:K36"/>
    <mergeCell ref="L35:O36"/>
    <mergeCell ref="S35:AA36"/>
    <mergeCell ref="AB35:AD36"/>
    <mergeCell ref="AE35:AH36"/>
    <mergeCell ref="A37:I37"/>
    <mergeCell ref="J37:K37"/>
    <mergeCell ref="L37:O37"/>
    <mergeCell ref="S37:AA37"/>
    <mergeCell ref="AB37:AD37"/>
    <mergeCell ref="AE37:AH37"/>
    <mergeCell ref="A38:I40"/>
    <mergeCell ref="J38:K40"/>
    <mergeCell ref="L38:O40"/>
    <mergeCell ref="S38:AA39"/>
    <mergeCell ref="AB38:AD39"/>
    <mergeCell ref="AE38:AH39"/>
    <mergeCell ref="S40:AA41"/>
    <mergeCell ref="AB40:AD41"/>
    <mergeCell ref="AE40:AH41"/>
    <mergeCell ref="A41:I43"/>
    <mergeCell ref="J41:K43"/>
    <mergeCell ref="L41:O43"/>
    <mergeCell ref="S42:AA43"/>
    <mergeCell ref="AB42:AD43"/>
    <mergeCell ref="AE42:AH43"/>
    <mergeCell ref="A44:A65"/>
    <mergeCell ref="B44:I45"/>
    <mergeCell ref="J44:K45"/>
    <mergeCell ref="L44:O45"/>
    <mergeCell ref="S44:AA45"/>
    <mergeCell ref="AB44:AD45"/>
    <mergeCell ref="AE44:AH45"/>
    <mergeCell ref="B46:I47"/>
    <mergeCell ref="J46:K47"/>
    <mergeCell ref="L46:O47"/>
    <mergeCell ref="S46:AA47"/>
    <mergeCell ref="AB46:AD47"/>
    <mergeCell ref="AE46:AH47"/>
    <mergeCell ref="B48:I49"/>
    <mergeCell ref="J48:K49"/>
    <mergeCell ref="L48:O49"/>
    <mergeCell ref="S48:AA49"/>
    <mergeCell ref="AB48:AD49"/>
    <mergeCell ref="AE48:AH49"/>
    <mergeCell ref="B50:I51"/>
    <mergeCell ref="J50:K51"/>
    <mergeCell ref="L50:O51"/>
    <mergeCell ref="S50:AA51"/>
    <mergeCell ref="AB50:AD51"/>
    <mergeCell ref="AE50:AH51"/>
    <mergeCell ref="B52:I53"/>
    <mergeCell ref="J52:K53"/>
    <mergeCell ref="L52:O53"/>
    <mergeCell ref="S52:AA53"/>
    <mergeCell ref="AB52:AD53"/>
    <mergeCell ref="AE52:AH53"/>
    <mergeCell ref="B54:I55"/>
    <mergeCell ref="J54:K55"/>
    <mergeCell ref="L54:O55"/>
    <mergeCell ref="Q54:AA55"/>
    <mergeCell ref="AB54:AD55"/>
    <mergeCell ref="AE54:AH55"/>
    <mergeCell ref="B56:I57"/>
    <mergeCell ref="J56:K57"/>
    <mergeCell ref="L56:O57"/>
    <mergeCell ref="Q56:AA57"/>
    <mergeCell ref="AB56:AD57"/>
    <mergeCell ref="AE56:AH57"/>
    <mergeCell ref="B58:I59"/>
    <mergeCell ref="J58:K59"/>
    <mergeCell ref="L58:O59"/>
    <mergeCell ref="Q58:AH59"/>
    <mergeCell ref="B60:I61"/>
    <mergeCell ref="J60:K61"/>
    <mergeCell ref="L60:O61"/>
    <mergeCell ref="Q60:AA60"/>
    <mergeCell ref="AB60:AD60"/>
    <mergeCell ref="AE60:AH60"/>
    <mergeCell ref="Q61:AA61"/>
    <mergeCell ref="AB61:AD61"/>
    <mergeCell ref="AE61:AH61"/>
    <mergeCell ref="B62:I63"/>
    <mergeCell ref="J62:K63"/>
    <mergeCell ref="L62:O63"/>
    <mergeCell ref="Q62:S70"/>
    <mergeCell ref="T62:W66"/>
    <mergeCell ref="X62:AA63"/>
    <mergeCell ref="AB62:AD63"/>
    <mergeCell ref="AE62:AH63"/>
    <mergeCell ref="B64:I65"/>
    <mergeCell ref="J64:K65"/>
    <mergeCell ref="L64:O65"/>
    <mergeCell ref="X64:AA66"/>
    <mergeCell ref="AB64:AD66"/>
    <mergeCell ref="AE64:AH66"/>
    <mergeCell ref="A66:I67"/>
    <mergeCell ref="J66:K67"/>
    <mergeCell ref="L66:O67"/>
    <mergeCell ref="T67:W70"/>
    <mergeCell ref="X67:AA68"/>
    <mergeCell ref="AB67:AD68"/>
    <mergeCell ref="AE67:AH68"/>
    <mergeCell ref="A68:I69"/>
    <mergeCell ref="J68:K69"/>
    <mergeCell ref="L68:O69"/>
    <mergeCell ref="X69:AA70"/>
    <mergeCell ref="AB69:AD70"/>
    <mergeCell ref="AE69:AH70"/>
    <mergeCell ref="A70:I70"/>
    <mergeCell ref="J70:K70"/>
    <mergeCell ref="L70:O70"/>
    <mergeCell ref="A71:I71"/>
    <mergeCell ref="J71:K71"/>
    <mergeCell ref="L71:O71"/>
    <mergeCell ref="Q71:S79"/>
    <mergeCell ref="T71:W74"/>
    <mergeCell ref="X71:AA72"/>
    <mergeCell ref="AB71:AD72"/>
    <mergeCell ref="AE71:AH72"/>
    <mergeCell ref="A73:O74"/>
    <mergeCell ref="X73:AA74"/>
    <mergeCell ref="AB73:AD74"/>
    <mergeCell ref="AE73:AH74"/>
    <mergeCell ref="A75:I76"/>
    <mergeCell ref="J75:K76"/>
    <mergeCell ref="L75:O76"/>
    <mergeCell ref="T75:W79"/>
    <mergeCell ref="X75:AA76"/>
    <mergeCell ref="AB75:AD76"/>
    <mergeCell ref="AE75:AH76"/>
    <mergeCell ref="A77:I78"/>
    <mergeCell ref="J77:K78"/>
    <mergeCell ref="L77:O78"/>
    <mergeCell ref="X77:AA79"/>
    <mergeCell ref="AB77:AD79"/>
    <mergeCell ref="AE77:AH79"/>
    <mergeCell ref="A79:I80"/>
    <mergeCell ref="J79:K80"/>
    <mergeCell ref="L79:O80"/>
    <mergeCell ref="Q80:S85"/>
    <mergeCell ref="T80:X82"/>
    <mergeCell ref="Y80:AA82"/>
    <mergeCell ref="AB80:AD82"/>
    <mergeCell ref="AE80:AH82"/>
    <mergeCell ref="A81:I82"/>
    <mergeCell ref="J81:K82"/>
    <mergeCell ref="L81:O82"/>
    <mergeCell ref="A83:I84"/>
    <mergeCell ref="J83:K84"/>
    <mergeCell ref="L83:O84"/>
    <mergeCell ref="T83:X85"/>
    <mergeCell ref="Y83:AA85"/>
    <mergeCell ref="AB83:AD85"/>
    <mergeCell ref="AE83:AH85"/>
    <mergeCell ref="A85:I86"/>
    <mergeCell ref="J85:K86"/>
    <mergeCell ref="L85:O86"/>
    <mergeCell ref="Q86:AA87"/>
    <mergeCell ref="AB86:AD87"/>
    <mergeCell ref="AE86:AH87"/>
    <mergeCell ref="A87:A95"/>
    <mergeCell ref="B87:I88"/>
    <mergeCell ref="J87:K88"/>
    <mergeCell ref="L87:O88"/>
    <mergeCell ref="Q88:AA90"/>
    <mergeCell ref="AB88:AD90"/>
    <mergeCell ref="AE88:AH90"/>
    <mergeCell ref="B89:I90"/>
    <mergeCell ref="J89:K90"/>
    <mergeCell ref="L89:O90"/>
    <mergeCell ref="B91:I93"/>
    <mergeCell ref="J91:K93"/>
    <mergeCell ref="L91:O93"/>
    <mergeCell ref="Q91:AA93"/>
    <mergeCell ref="AB91:AD93"/>
    <mergeCell ref="AE91:AH93"/>
    <mergeCell ref="B94:I94"/>
    <mergeCell ref="J94:K94"/>
    <mergeCell ref="L94:O94"/>
    <mergeCell ref="Q94:AA94"/>
    <mergeCell ref="AB94:AD94"/>
    <mergeCell ref="AE94:AH94"/>
    <mergeCell ref="B95:I95"/>
    <mergeCell ref="J95:K95"/>
    <mergeCell ref="L95:O95"/>
    <mergeCell ref="Q95:AA95"/>
    <mergeCell ref="AB95:AD95"/>
    <mergeCell ref="AE95:AH95"/>
    <mergeCell ref="A96:I96"/>
    <mergeCell ref="J96:K96"/>
    <mergeCell ref="L96:O96"/>
    <mergeCell ref="Q96:AA96"/>
    <mergeCell ref="AB96:AD96"/>
    <mergeCell ref="AE96:AH96"/>
    <mergeCell ref="A97:I98"/>
    <mergeCell ref="J97:K98"/>
    <mergeCell ref="L97:O98"/>
    <mergeCell ref="Q97:AA97"/>
    <mergeCell ref="AB97:AD97"/>
    <mergeCell ref="AE97:AH97"/>
    <mergeCell ref="Q98:AA101"/>
    <mergeCell ref="AB98:AD101"/>
    <mergeCell ref="AE98:AH101"/>
    <mergeCell ref="A100:I101"/>
    <mergeCell ref="J100:K101"/>
    <mergeCell ref="L100:O101"/>
    <mergeCell ref="A102:G102"/>
    <mergeCell ref="A103:O103"/>
    <mergeCell ref="Q103:AH103"/>
    <mergeCell ref="A104:O104"/>
    <mergeCell ref="Q104:AH104"/>
    <mergeCell ref="A105:O105"/>
    <mergeCell ref="Q105:AH105"/>
    <mergeCell ref="F106:O106"/>
    <mergeCell ref="Q106:Y106"/>
    <mergeCell ref="AA106:AH106"/>
    <mergeCell ref="A107:N109"/>
    <mergeCell ref="Q109:AH110"/>
    <mergeCell ref="A110:I110"/>
    <mergeCell ref="J110:K110"/>
    <mergeCell ref="L110:O110"/>
    <mergeCell ref="A111:I111"/>
    <mergeCell ref="J111:K111"/>
    <mergeCell ref="L111:O111"/>
    <mergeCell ref="Q111:Z111"/>
    <mergeCell ref="AA111:AC111"/>
    <mergeCell ref="AD111:AH111"/>
    <mergeCell ref="A112:I114"/>
    <mergeCell ref="J112:K114"/>
    <mergeCell ref="L112:O114"/>
    <mergeCell ref="Q112:Z112"/>
    <mergeCell ref="AA112:AC112"/>
    <mergeCell ref="AD112:AH112"/>
    <mergeCell ref="Q113:Z115"/>
    <mergeCell ref="AA113:AC115"/>
    <mergeCell ref="AD113:AH115"/>
    <mergeCell ref="A115:I117"/>
    <mergeCell ref="J115:K117"/>
    <mergeCell ref="L115:O117"/>
    <mergeCell ref="Q116:Z118"/>
    <mergeCell ref="AA116:AC118"/>
    <mergeCell ref="AD116:AH118"/>
    <mergeCell ref="A118:I121"/>
    <mergeCell ref="J118:K121"/>
    <mergeCell ref="L118:O121"/>
    <mergeCell ref="Q119:Z122"/>
    <mergeCell ref="AA119:AC122"/>
    <mergeCell ref="AD119:AH122"/>
    <mergeCell ref="A122:I123"/>
    <mergeCell ref="J122:K123"/>
    <mergeCell ref="L122:O123"/>
    <mergeCell ref="Q123:Z125"/>
    <mergeCell ref="AA123:AC125"/>
    <mergeCell ref="AD123:AH125"/>
    <mergeCell ref="A124:I125"/>
    <mergeCell ref="J124:K125"/>
    <mergeCell ref="L124:O125"/>
    <mergeCell ref="A126:I127"/>
    <mergeCell ref="J126:K127"/>
    <mergeCell ref="L126:O127"/>
    <mergeCell ref="Q126:Z128"/>
    <mergeCell ref="AA126:AC128"/>
    <mergeCell ref="AD126:AH128"/>
    <mergeCell ref="A128:I130"/>
    <mergeCell ref="J128:K130"/>
    <mergeCell ref="L128:O130"/>
    <mergeCell ref="Q129:Z131"/>
    <mergeCell ref="AA129:AC131"/>
    <mergeCell ref="AD129:AH131"/>
    <mergeCell ref="A131:I132"/>
    <mergeCell ref="J131:K132"/>
    <mergeCell ref="L131:O132"/>
    <mergeCell ref="Q132:Z134"/>
    <mergeCell ref="AA132:AC134"/>
    <mergeCell ref="AD132:AH134"/>
    <mergeCell ref="A133:I134"/>
    <mergeCell ref="J133:K134"/>
    <mergeCell ref="L133:O134"/>
    <mergeCell ref="A135:I135"/>
    <mergeCell ref="J135:K135"/>
    <mergeCell ref="L135:O135"/>
    <mergeCell ref="Q135:Z137"/>
    <mergeCell ref="AA135:AC137"/>
    <mergeCell ref="AD135:AH137"/>
    <mergeCell ref="A136:I137"/>
    <mergeCell ref="J136:K137"/>
    <mergeCell ref="L136:L137"/>
    <mergeCell ref="M136:M137"/>
    <mergeCell ref="N136:N137"/>
    <mergeCell ref="O136:O137"/>
    <mergeCell ref="A138:I139"/>
    <mergeCell ref="J138:K139"/>
    <mergeCell ref="L138:L139"/>
    <mergeCell ref="M138:M139"/>
    <mergeCell ref="N138:N139"/>
    <mergeCell ref="O138:O139"/>
    <mergeCell ref="Q138:Z140"/>
    <mergeCell ref="AA138:AC140"/>
    <mergeCell ref="AD138:AH140"/>
    <mergeCell ref="A140:I141"/>
    <mergeCell ref="J140:K141"/>
    <mergeCell ref="L140:O141"/>
    <mergeCell ref="Q141:Z142"/>
    <mergeCell ref="AA141:AC142"/>
    <mergeCell ref="AD141:AH142"/>
    <mergeCell ref="A142:I143"/>
    <mergeCell ref="J142:K143"/>
    <mergeCell ref="L142:O143"/>
    <mergeCell ref="Q143:Z145"/>
    <mergeCell ref="AA143:AC145"/>
    <mergeCell ref="AD143:AH145"/>
    <mergeCell ref="A144:O145"/>
    <mergeCell ref="A146:I147"/>
    <mergeCell ref="J146:K147"/>
    <mergeCell ref="L146:O147"/>
    <mergeCell ref="Q146:Z148"/>
    <mergeCell ref="AA146:AC148"/>
    <mergeCell ref="AD146:AH148"/>
    <mergeCell ref="A148:I149"/>
    <mergeCell ref="J148:K149"/>
    <mergeCell ref="L148:O148"/>
    <mergeCell ref="L149:M149"/>
    <mergeCell ref="N149:O149"/>
    <mergeCell ref="Q149:Z151"/>
    <mergeCell ref="AA149:AC151"/>
    <mergeCell ref="AD149:AH151"/>
    <mergeCell ref="A150:I151"/>
    <mergeCell ref="J150:K151"/>
    <mergeCell ref="L150:M151"/>
    <mergeCell ref="N150:O151"/>
    <mergeCell ref="A152:I154"/>
    <mergeCell ref="J152:K154"/>
    <mergeCell ref="L152:M154"/>
    <mergeCell ref="N152:O154"/>
    <mergeCell ref="Q152:Z154"/>
    <mergeCell ref="AA152:AC154"/>
    <mergeCell ref="AD152:AH154"/>
    <mergeCell ref="A155:I157"/>
    <mergeCell ref="J155:K157"/>
    <mergeCell ref="L155:O157"/>
    <mergeCell ref="Q155:Z156"/>
    <mergeCell ref="AA155:AC156"/>
    <mergeCell ref="AD155:AH156"/>
    <mergeCell ref="Q157:Z158"/>
    <mergeCell ref="AA157:AC158"/>
    <mergeCell ref="AD157:AH158"/>
    <mergeCell ref="A158:I159"/>
    <mergeCell ref="J158:K159"/>
    <mergeCell ref="L158:O159"/>
    <mergeCell ref="Q159:Z160"/>
    <mergeCell ref="AA159:AC160"/>
    <mergeCell ref="AD159:AH160"/>
    <mergeCell ref="A160:I162"/>
    <mergeCell ref="J160:K162"/>
    <mergeCell ref="L160:O162"/>
    <mergeCell ref="Q161:Z163"/>
    <mergeCell ref="AA161:AC163"/>
    <mergeCell ref="AD161:AH163"/>
    <mergeCell ref="A163:I164"/>
    <mergeCell ref="J163:K164"/>
    <mergeCell ref="L163:O164"/>
    <mergeCell ref="Q164:Z164"/>
    <mergeCell ref="AA164:AC164"/>
    <mergeCell ref="AD164:AH164"/>
    <mergeCell ref="A165:I168"/>
    <mergeCell ref="J165:K168"/>
    <mergeCell ref="L165:O168"/>
    <mergeCell ref="Q165:AH167"/>
    <mergeCell ref="Q168:Z169"/>
    <mergeCell ref="AA168:AC169"/>
    <mergeCell ref="AD168:AH169"/>
    <mergeCell ref="A169:I172"/>
    <mergeCell ref="J169:K172"/>
    <mergeCell ref="L169:O172"/>
    <mergeCell ref="Q170:Z171"/>
    <mergeCell ref="AA170:AC171"/>
    <mergeCell ref="AD170:AH171"/>
    <mergeCell ref="Q172:Z174"/>
    <mergeCell ref="AA172:AC174"/>
    <mergeCell ref="AD172:AH174"/>
    <mergeCell ref="A173:I174"/>
    <mergeCell ref="J173:K174"/>
    <mergeCell ref="L173:O174"/>
    <mergeCell ref="A175:I177"/>
    <mergeCell ref="J175:K177"/>
    <mergeCell ref="L175:O177"/>
    <mergeCell ref="Q175:Z177"/>
    <mergeCell ref="AA175:AC177"/>
    <mergeCell ref="AD175:AH177"/>
    <mergeCell ref="A178:I180"/>
    <mergeCell ref="J178:K180"/>
    <mergeCell ref="L178:O180"/>
    <mergeCell ref="Q178:Z180"/>
    <mergeCell ref="AA178:AC180"/>
    <mergeCell ref="AD178:AH180"/>
    <mergeCell ref="A181:I183"/>
    <mergeCell ref="J181:K183"/>
    <mergeCell ref="L181:O183"/>
    <mergeCell ref="Q181:R188"/>
    <mergeCell ref="S181:Z182"/>
    <mergeCell ref="AA181:AC182"/>
    <mergeCell ref="AD181:AH182"/>
    <mergeCell ref="S183:Z184"/>
    <mergeCell ref="AA183:AC184"/>
    <mergeCell ref="AD183:AH184"/>
    <mergeCell ref="A184:I185"/>
    <mergeCell ref="J184:K185"/>
    <mergeCell ref="L184:O185"/>
    <mergeCell ref="S185:Z186"/>
    <mergeCell ref="AA185:AC186"/>
    <mergeCell ref="AD185:AH186"/>
    <mergeCell ref="A186:I187"/>
    <mergeCell ref="J186:K187"/>
    <mergeCell ref="L186:O187"/>
    <mergeCell ref="S187:Z188"/>
    <mergeCell ref="AA187:AC188"/>
    <mergeCell ref="AD187:AH188"/>
    <mergeCell ref="A188:I190"/>
    <mergeCell ref="J188:K190"/>
    <mergeCell ref="L188:O190"/>
    <mergeCell ref="Q189:Z192"/>
    <mergeCell ref="AA189:AC193"/>
    <mergeCell ref="AD189:AH193"/>
    <mergeCell ref="A191:I193"/>
    <mergeCell ref="J191:K193"/>
    <mergeCell ref="L191:O192"/>
    <mergeCell ref="L193:O193"/>
    <mergeCell ref="A194:I195"/>
    <mergeCell ref="J194:K195"/>
    <mergeCell ref="L194:O195"/>
    <mergeCell ref="Q194:R198"/>
    <mergeCell ref="S194:Z195"/>
    <mergeCell ref="AA194:AC195"/>
    <mergeCell ref="AD194:AH195"/>
    <mergeCell ref="A196:O198"/>
    <mergeCell ref="S196:Z198"/>
    <mergeCell ref="AA196:AC198"/>
    <mergeCell ref="AD196:AH198"/>
    <mergeCell ref="A199:I199"/>
    <mergeCell ref="J199:K199"/>
    <mergeCell ref="L199:O199"/>
    <mergeCell ref="Q199:Z201"/>
    <mergeCell ref="AA199:AC201"/>
    <mergeCell ref="AD199:AH201"/>
    <mergeCell ref="A200:I201"/>
    <mergeCell ref="J200:K201"/>
    <mergeCell ref="L200:O201"/>
    <mergeCell ref="A202:I203"/>
    <mergeCell ref="J202:K203"/>
    <mergeCell ref="L202:O203"/>
    <mergeCell ref="Q202:Z203"/>
    <mergeCell ref="AA202:AC203"/>
    <mergeCell ref="AD202:AH203"/>
    <mergeCell ref="A204:A217"/>
    <mergeCell ref="B204:B215"/>
    <mergeCell ref="C204:I205"/>
    <mergeCell ref="J204:K205"/>
    <mergeCell ref="L204:O205"/>
    <mergeCell ref="Q204:Z205"/>
    <mergeCell ref="AA204:AC205"/>
    <mergeCell ref="AD204:AH205"/>
    <mergeCell ref="C206:I207"/>
    <mergeCell ref="J206:K207"/>
    <mergeCell ref="L206:O207"/>
    <mergeCell ref="Q206:Z207"/>
    <mergeCell ref="AA206:AC207"/>
    <mergeCell ref="AD206:AH207"/>
    <mergeCell ref="C208:I209"/>
    <mergeCell ref="J208:K209"/>
    <mergeCell ref="L208:O209"/>
    <mergeCell ref="Q208:Z209"/>
    <mergeCell ref="AA208:AC209"/>
    <mergeCell ref="AD208:AH209"/>
    <mergeCell ref="C210:I211"/>
    <mergeCell ref="J210:K211"/>
    <mergeCell ref="L210:O211"/>
    <mergeCell ref="Q210:Z211"/>
    <mergeCell ref="AA210:AC211"/>
    <mergeCell ref="AD210:AH211"/>
    <mergeCell ref="C212:I213"/>
    <mergeCell ref="J212:K213"/>
    <mergeCell ref="L212:O213"/>
    <mergeCell ref="Q212:Z214"/>
    <mergeCell ref="AA212:AC214"/>
    <mergeCell ref="AD212:AH214"/>
    <mergeCell ref="C214:I215"/>
    <mergeCell ref="J214:K215"/>
    <mergeCell ref="L214:O215"/>
    <mergeCell ref="Q215:R220"/>
    <mergeCell ref="S215:Z217"/>
    <mergeCell ref="AA215:AC217"/>
    <mergeCell ref="AD215:AH217"/>
    <mergeCell ref="B216:I217"/>
    <mergeCell ref="J216:K217"/>
    <mergeCell ref="L216:O217"/>
    <mergeCell ref="A218:B221"/>
    <mergeCell ref="C218:I219"/>
    <mergeCell ref="J218:K219"/>
    <mergeCell ref="L218:O219"/>
    <mergeCell ref="S218:Z220"/>
    <mergeCell ref="AA218:AC220"/>
    <mergeCell ref="AD218:AH220"/>
    <mergeCell ref="C220:I221"/>
    <mergeCell ref="J220:K221"/>
    <mergeCell ref="L220:O221"/>
    <mergeCell ref="Q221:Z223"/>
    <mergeCell ref="AA221:AC223"/>
    <mergeCell ref="AD221:AH223"/>
    <mergeCell ref="A222:I223"/>
    <mergeCell ref="J222:K223"/>
    <mergeCell ref="L222:O223"/>
    <mergeCell ref="A224:J224"/>
    <mergeCell ref="K224:AH224"/>
    <mergeCell ref="A225:D225"/>
    <mergeCell ref="F225:G225"/>
    <mergeCell ref="H225:J225"/>
    <mergeCell ref="K225:M225"/>
    <mergeCell ref="N225:S225"/>
    <mergeCell ref="T225:X225"/>
    <mergeCell ref="Z225:AF225"/>
    <mergeCell ref="AG225:AH225"/>
    <mergeCell ref="A226:D226"/>
    <mergeCell ref="F226:G226"/>
    <mergeCell ref="H226:J226"/>
    <mergeCell ref="K226:M226"/>
    <mergeCell ref="N226:S226"/>
    <mergeCell ref="T226:X226"/>
    <mergeCell ref="Z226:AF226"/>
    <mergeCell ref="AG226:AH226"/>
    <mergeCell ref="A227:D227"/>
    <mergeCell ref="F227:G227"/>
    <mergeCell ref="H227:J227"/>
    <mergeCell ref="K227:M227"/>
    <mergeCell ref="N227:S227"/>
    <mergeCell ref="T227:X227"/>
    <mergeCell ref="Z227:AF227"/>
    <mergeCell ref="AG227:AH227"/>
    <mergeCell ref="A228:D228"/>
    <mergeCell ref="F228:G228"/>
    <mergeCell ref="H228:J228"/>
    <mergeCell ref="K228:M228"/>
    <mergeCell ref="N228:S228"/>
    <mergeCell ref="T228:X228"/>
    <mergeCell ref="Z228:AF228"/>
    <mergeCell ref="AG228:AH228"/>
    <mergeCell ref="A229:D229"/>
    <mergeCell ref="F229:G229"/>
    <mergeCell ref="H229:J229"/>
    <mergeCell ref="K229:M229"/>
    <mergeCell ref="N229:S229"/>
    <mergeCell ref="T229:X229"/>
    <mergeCell ref="Z229:AF229"/>
    <mergeCell ref="AG229:AH229"/>
    <mergeCell ref="A230:D230"/>
    <mergeCell ref="F230:G230"/>
    <mergeCell ref="H230:J230"/>
    <mergeCell ref="K230:M230"/>
    <mergeCell ref="N230:S230"/>
    <mergeCell ref="T230:X230"/>
    <mergeCell ref="Z230:AF230"/>
    <mergeCell ref="AG230:AH230"/>
    <mergeCell ref="A231:H231"/>
    <mergeCell ref="I231:AH231"/>
    <mergeCell ref="A232:P232"/>
    <mergeCell ref="Q232:AH232"/>
    <mergeCell ref="A233:P233"/>
    <mergeCell ref="Q233:AH233"/>
    <mergeCell ref="A234:P234"/>
    <mergeCell ref="Q234:AH234"/>
    <mergeCell ref="A235:P235"/>
    <mergeCell ref="Q235:AH235"/>
    <mergeCell ref="A236:AH236"/>
    <mergeCell ref="A238:D238"/>
    <mergeCell ref="E238:T240"/>
    <mergeCell ref="U238:AH238"/>
    <mergeCell ref="A239:D241"/>
    <mergeCell ref="U239:AH240"/>
    <mergeCell ref="E241:N241"/>
    <mergeCell ref="O241:T241"/>
    <mergeCell ref="U241:X242"/>
    <mergeCell ref="Y241:AH242"/>
    <mergeCell ref="A242:D243"/>
    <mergeCell ref="E242:H243"/>
    <mergeCell ref="I242:T243"/>
    <mergeCell ref="U243:X243"/>
    <mergeCell ref="Y243:AH243"/>
  </mergeCells>
  <printOptions headings="false" gridLines="false" gridLinesSet="true" horizontalCentered="false" verticalCentered="false"/>
  <pageMargins left="0.277777777777778" right="0.00972222222222222" top="0.196527777777778" bottom="0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408" width="7.86"/>
    <col collapsed="false" customWidth="true" hidden="false" outlineLevel="0" max="3" min="3" style="0" width="28.57"/>
    <col collapsed="false" customWidth="true" hidden="false" outlineLevel="0" max="4" min="4" style="0" width="19.71"/>
    <col collapsed="false" customWidth="true" hidden="false" outlineLevel="0" max="1025" min="5" style="0" width="8.67"/>
  </cols>
  <sheetData>
    <row r="1" customFormat="false" ht="15.75" hidden="false" customHeight="false" outlineLevel="0" collapsed="false">
      <c r="A1" s="2"/>
      <c r="B1" s="409"/>
      <c r="C1" s="410" t="s">
        <v>3</v>
      </c>
      <c r="D1" s="2" t="str">
        <f aca="false">Vkladani_dat!F3</f>
        <v>6 Neprofesionální</v>
      </c>
    </row>
    <row r="2" customFormat="false" ht="15" hidden="false" customHeight="false" outlineLevel="0" collapsed="false">
      <c r="A2" s="2"/>
      <c r="B2" s="409"/>
      <c r="C2" s="411" t="s">
        <v>7</v>
      </c>
      <c r="D2" s="412" t="str">
        <f aca="false">Vkladani_dat!F4</f>
        <v> </v>
      </c>
      <c r="E2" s="413"/>
      <c r="H2" s="408"/>
    </row>
    <row r="3" customFormat="false" ht="15" hidden="false" customHeight="false" outlineLevel="0" collapsed="false">
      <c r="A3" s="2"/>
      <c r="B3" s="409"/>
      <c r="C3" s="2" t="s">
        <v>531</v>
      </c>
      <c r="D3" s="414" t="n">
        <f aca="false">Vkladani_dat!F5</f>
        <v>0</v>
      </c>
    </row>
    <row r="4" customFormat="false" ht="15" hidden="false" customHeight="false" outlineLevel="0" collapsed="false">
      <c r="A4" s="411"/>
      <c r="B4" s="415"/>
      <c r="C4" s="411" t="s">
        <v>14</v>
      </c>
      <c r="D4" s="416" t="str">
        <f aca="false">Vkladani_dat!F6</f>
        <v> </v>
      </c>
    </row>
    <row r="5" customFormat="false" ht="15" hidden="false" customHeight="false" outlineLevel="0" collapsed="false">
      <c r="A5" s="417"/>
      <c r="B5" s="418"/>
      <c r="C5" s="417" t="s">
        <v>21</v>
      </c>
      <c r="D5" s="416" t="n">
        <f aca="false">Vkladani_dat!F10</f>
        <v>0</v>
      </c>
    </row>
    <row r="6" customFormat="false" ht="15" hidden="false" customHeight="false" outlineLevel="0" collapsed="false">
      <c r="A6" s="419" t="s">
        <v>532</v>
      </c>
      <c r="B6" s="420" t="s">
        <v>27</v>
      </c>
      <c r="C6" s="421" t="s">
        <v>533</v>
      </c>
      <c r="D6" s="416" t="n">
        <f aca="false">Vkladani_dat!G12</f>
        <v>0</v>
      </c>
    </row>
    <row r="7" customFormat="false" ht="15" hidden="false" customHeight="false" outlineLevel="0" collapsed="false">
      <c r="A7" s="422"/>
      <c r="B7" s="423" t="s">
        <v>31</v>
      </c>
      <c r="C7" s="424" t="s">
        <v>30</v>
      </c>
      <c r="D7" s="416" t="n">
        <f aca="false">Vkladani_dat!G13</f>
        <v>0</v>
      </c>
    </row>
    <row r="8" customFormat="false" ht="18.75" hidden="false" customHeight="false" outlineLevel="0" collapsed="false">
      <c r="A8" s="425" t="s">
        <v>534</v>
      </c>
      <c r="B8" s="426" t="s">
        <v>47</v>
      </c>
      <c r="C8" s="427" t="s">
        <v>535</v>
      </c>
      <c r="D8" s="428" t="n">
        <f aca="false">Vkladani_dat!G18</f>
        <v>0</v>
      </c>
      <c r="F8" s="429"/>
    </row>
    <row r="9" customFormat="false" ht="15" hidden="false" customHeight="false" outlineLevel="0" collapsed="false">
      <c r="A9" s="430"/>
      <c r="B9" s="431" t="s">
        <v>51</v>
      </c>
      <c r="C9" s="432" t="s">
        <v>536</v>
      </c>
      <c r="D9" s="433" t="n">
        <f aca="false">Vkladani_dat!G19</f>
        <v>0</v>
      </c>
    </row>
    <row r="10" customFormat="false" ht="15" hidden="false" customHeight="false" outlineLevel="0" collapsed="false">
      <c r="A10" s="430"/>
      <c r="B10" s="431" t="s">
        <v>56</v>
      </c>
      <c r="C10" s="432" t="s">
        <v>537</v>
      </c>
      <c r="D10" s="433" t="n">
        <f aca="false">Vkladani_dat!G20</f>
        <v>0</v>
      </c>
    </row>
    <row r="11" customFormat="false" ht="15" hidden="false" customHeight="false" outlineLevel="0" collapsed="false">
      <c r="A11" s="430"/>
      <c r="B11" s="431" t="s">
        <v>59</v>
      </c>
      <c r="C11" s="432" t="s">
        <v>538</v>
      </c>
      <c r="D11" s="433" t="n">
        <f aca="false">Vkladani_dat!G21</f>
        <v>0</v>
      </c>
    </row>
    <row r="12" customFormat="false" ht="15" hidden="false" customHeight="false" outlineLevel="0" collapsed="false">
      <c r="A12" s="430"/>
      <c r="B12" s="431" t="s">
        <v>62</v>
      </c>
      <c r="C12" s="432" t="s">
        <v>539</v>
      </c>
      <c r="D12" s="433" t="n">
        <f aca="false">Vkladani_dat!G22</f>
        <v>0</v>
      </c>
    </row>
    <row r="13" customFormat="false" ht="15" hidden="false" customHeight="false" outlineLevel="0" collapsed="false">
      <c r="A13" s="430"/>
      <c r="B13" s="431" t="s">
        <v>65</v>
      </c>
      <c r="C13" s="432" t="s">
        <v>540</v>
      </c>
      <c r="D13" s="433" t="n">
        <f aca="false">Vkladani_dat!G23</f>
        <v>0</v>
      </c>
    </row>
    <row r="14" customFormat="false" ht="15" hidden="false" customHeight="false" outlineLevel="0" collapsed="false">
      <c r="A14" s="430"/>
      <c r="B14" s="431" t="s">
        <v>68</v>
      </c>
      <c r="C14" s="432" t="s">
        <v>541</v>
      </c>
      <c r="D14" s="433" t="n">
        <f aca="false">Vkladani_dat!G24</f>
        <v>0</v>
      </c>
    </row>
    <row r="15" customFormat="false" ht="15" hidden="false" customHeight="false" outlineLevel="0" collapsed="false">
      <c r="A15" s="430"/>
      <c r="B15" s="431" t="s">
        <v>71</v>
      </c>
      <c r="C15" s="432" t="s">
        <v>542</v>
      </c>
      <c r="D15" s="433" t="n">
        <f aca="false">Vkladani_dat!G25</f>
        <v>0</v>
      </c>
    </row>
    <row r="16" customFormat="false" ht="15" hidden="false" customHeight="false" outlineLevel="0" collapsed="false">
      <c r="A16" s="430"/>
      <c r="B16" s="431" t="s">
        <v>73</v>
      </c>
      <c r="C16" s="432" t="s">
        <v>543</v>
      </c>
      <c r="D16" s="433" t="n">
        <f aca="false">Vkladani_dat!G26</f>
        <v>0</v>
      </c>
    </row>
    <row r="17" customFormat="false" ht="15" hidden="false" customHeight="false" outlineLevel="0" collapsed="false">
      <c r="A17" s="430"/>
      <c r="B17" s="431" t="s">
        <v>76</v>
      </c>
      <c r="C17" s="432" t="s">
        <v>544</v>
      </c>
      <c r="D17" s="433" t="n">
        <f aca="false">Vkladani_dat!G27</f>
        <v>0</v>
      </c>
    </row>
    <row r="18" customFormat="false" ht="15" hidden="false" customHeight="false" outlineLevel="0" collapsed="false">
      <c r="A18" s="430"/>
      <c r="B18" s="431" t="s">
        <v>79</v>
      </c>
      <c r="C18" s="432" t="s">
        <v>545</v>
      </c>
      <c r="D18" s="433" t="n">
        <f aca="false">Vkladani_dat!G28</f>
        <v>0</v>
      </c>
    </row>
    <row r="19" customFormat="false" ht="15" hidden="false" customHeight="false" outlineLevel="0" collapsed="false">
      <c r="A19" s="430"/>
      <c r="B19" s="431" t="s">
        <v>82</v>
      </c>
      <c r="C19" s="432" t="s">
        <v>546</v>
      </c>
      <c r="D19" s="433" t="n">
        <f aca="false">Vkladani_dat!G29</f>
        <v>0</v>
      </c>
    </row>
    <row r="20" customFormat="false" ht="15" hidden="false" customHeight="false" outlineLevel="0" collapsed="false">
      <c r="A20" s="430"/>
      <c r="B20" s="431" t="s">
        <v>85</v>
      </c>
      <c r="C20" s="432" t="s">
        <v>547</v>
      </c>
      <c r="D20" s="433" t="n">
        <f aca="false">Vkladani_dat!G30</f>
        <v>0</v>
      </c>
    </row>
    <row r="21" customFormat="false" ht="15" hidden="false" customHeight="false" outlineLevel="0" collapsed="false">
      <c r="A21" s="430"/>
      <c r="B21" s="431" t="s">
        <v>88</v>
      </c>
      <c r="C21" s="432" t="s">
        <v>548</v>
      </c>
      <c r="D21" s="433" t="n">
        <f aca="false">Vkladani_dat!G31</f>
        <v>0</v>
      </c>
    </row>
    <row r="22" customFormat="false" ht="15" hidden="false" customHeight="false" outlineLevel="0" collapsed="false">
      <c r="A22" s="430"/>
      <c r="B22" s="431" t="s">
        <v>91</v>
      </c>
      <c r="C22" s="432" t="s">
        <v>549</v>
      </c>
      <c r="D22" s="433" t="n">
        <f aca="false">Vkladani_dat!G32</f>
        <v>0</v>
      </c>
    </row>
    <row r="23" customFormat="false" ht="15" hidden="false" customHeight="false" outlineLevel="0" collapsed="false">
      <c r="A23" s="430"/>
      <c r="B23" s="431" t="s">
        <v>95</v>
      </c>
      <c r="C23" s="432" t="s">
        <v>550</v>
      </c>
      <c r="D23" s="433" t="n">
        <f aca="false">Vkladani_dat!G33</f>
        <v>0</v>
      </c>
    </row>
    <row r="24" customFormat="false" ht="15" hidden="false" customHeight="false" outlineLevel="0" collapsed="false">
      <c r="A24" s="430"/>
      <c r="B24" s="431" t="s">
        <v>98</v>
      </c>
      <c r="C24" s="432" t="s">
        <v>551</v>
      </c>
      <c r="D24" s="433" t="n">
        <f aca="false">Vkladani_dat!G34</f>
        <v>0</v>
      </c>
    </row>
    <row r="25" customFormat="false" ht="15" hidden="false" customHeight="false" outlineLevel="0" collapsed="false">
      <c r="A25" s="430" t="s">
        <v>552</v>
      </c>
      <c r="B25" s="431" t="s">
        <v>102</v>
      </c>
      <c r="C25" s="432" t="s">
        <v>553</v>
      </c>
      <c r="D25" s="428" t="n">
        <f aca="false">Vkladani_dat!G39</f>
        <v>0</v>
      </c>
    </row>
    <row r="26" customFormat="false" ht="15" hidden="false" customHeight="false" outlineLevel="0" collapsed="false">
      <c r="A26" s="430"/>
      <c r="B26" s="431" t="s">
        <v>104</v>
      </c>
      <c r="C26" s="432" t="s">
        <v>554</v>
      </c>
      <c r="D26" s="433" t="n">
        <f aca="false">Vkladani_dat!G40</f>
        <v>0</v>
      </c>
    </row>
    <row r="27" customFormat="false" ht="15" hidden="false" customHeight="false" outlineLevel="0" collapsed="false">
      <c r="A27" s="430"/>
      <c r="B27" s="431" t="s">
        <v>107</v>
      </c>
      <c r="C27" s="432" t="s">
        <v>555</v>
      </c>
      <c r="D27" s="433" t="n">
        <f aca="false">Vkladani_dat!G41</f>
        <v>0</v>
      </c>
    </row>
    <row r="28" customFormat="false" ht="15" hidden="false" customHeight="false" outlineLevel="0" collapsed="false">
      <c r="A28" s="430"/>
      <c r="B28" s="431" t="s">
        <v>110</v>
      </c>
      <c r="C28" s="432" t="s">
        <v>556</v>
      </c>
      <c r="D28" s="433" t="n">
        <f aca="false">Vkladani_dat!G42</f>
        <v>0</v>
      </c>
    </row>
    <row r="29" customFormat="false" ht="15" hidden="false" customHeight="false" outlineLevel="0" collapsed="false">
      <c r="A29" s="430"/>
      <c r="B29" s="431" t="s">
        <v>114</v>
      </c>
      <c r="C29" s="432" t="s">
        <v>557</v>
      </c>
      <c r="D29" s="433" t="n">
        <f aca="false">Vkladani_dat!G43</f>
        <v>0</v>
      </c>
    </row>
    <row r="30" customFormat="false" ht="15" hidden="false" customHeight="false" outlineLevel="0" collapsed="false">
      <c r="A30" s="430"/>
      <c r="B30" s="431" t="s">
        <v>116</v>
      </c>
      <c r="C30" s="432" t="s">
        <v>558</v>
      </c>
      <c r="D30" s="433" t="n">
        <f aca="false">Vkladani_dat!G44</f>
        <v>0</v>
      </c>
    </row>
    <row r="31" customFormat="false" ht="15" hidden="false" customHeight="false" outlineLevel="0" collapsed="false">
      <c r="A31" s="430"/>
      <c r="B31" s="431" t="s">
        <v>118</v>
      </c>
      <c r="C31" s="432" t="s">
        <v>559</v>
      </c>
      <c r="D31" s="433" t="n">
        <f aca="false">Vkladani_dat!G45</f>
        <v>0</v>
      </c>
    </row>
    <row r="32" customFormat="false" ht="15" hidden="false" customHeight="false" outlineLevel="0" collapsed="false">
      <c r="A32" s="430"/>
      <c r="B32" s="431" t="s">
        <v>121</v>
      </c>
      <c r="C32" s="432" t="s">
        <v>560</v>
      </c>
      <c r="D32" s="433" t="n">
        <f aca="false">Vkladani_dat!G46</f>
        <v>0</v>
      </c>
    </row>
    <row r="33" customFormat="false" ht="15" hidden="false" customHeight="false" outlineLevel="0" collapsed="false">
      <c r="A33" s="430"/>
      <c r="B33" s="431" t="s">
        <v>124</v>
      </c>
      <c r="C33" s="432" t="s">
        <v>561</v>
      </c>
      <c r="D33" s="433" t="n">
        <f aca="false">Vkladani_dat!G47</f>
        <v>0</v>
      </c>
    </row>
    <row r="34" customFormat="false" ht="15" hidden="false" customHeight="false" outlineLevel="0" collapsed="false">
      <c r="A34" s="430"/>
      <c r="B34" s="431" t="s">
        <v>127</v>
      </c>
      <c r="C34" s="432" t="s">
        <v>562</v>
      </c>
      <c r="D34" s="433" t="n">
        <f aca="false">Vkladani_dat!G48</f>
        <v>0</v>
      </c>
    </row>
    <row r="35" customFormat="false" ht="15" hidden="false" customHeight="false" outlineLevel="0" collapsed="false">
      <c r="A35" s="430" t="s">
        <v>563</v>
      </c>
      <c r="B35" s="431" t="s">
        <v>131</v>
      </c>
      <c r="C35" s="432" t="s">
        <v>564</v>
      </c>
      <c r="D35" s="428" t="n">
        <f aca="false">Vkladani_dat!G53</f>
        <v>0</v>
      </c>
    </row>
    <row r="36" customFormat="false" ht="15" hidden="false" customHeight="false" outlineLevel="0" collapsed="false">
      <c r="A36" s="430"/>
      <c r="B36" s="431" t="s">
        <v>134</v>
      </c>
      <c r="C36" s="432" t="s">
        <v>565</v>
      </c>
      <c r="D36" s="428" t="n">
        <f aca="false">Vkladani_dat!G54</f>
        <v>0</v>
      </c>
    </row>
    <row r="37" customFormat="false" ht="15" hidden="false" customHeight="false" outlineLevel="0" collapsed="false">
      <c r="A37" s="430"/>
      <c r="B37" s="431" t="s">
        <v>138</v>
      </c>
      <c r="C37" s="432" t="s">
        <v>566</v>
      </c>
      <c r="D37" s="433" t="n">
        <f aca="false">Vkladani_dat!G55</f>
        <v>0</v>
      </c>
    </row>
    <row r="38" customFormat="false" ht="15" hidden="false" customHeight="false" outlineLevel="0" collapsed="false">
      <c r="A38" s="430"/>
      <c r="B38" s="431" t="s">
        <v>141</v>
      </c>
      <c r="C38" s="432" t="s">
        <v>567</v>
      </c>
      <c r="D38" s="433" t="n">
        <f aca="false">Vkladani_dat!G56</f>
        <v>0</v>
      </c>
    </row>
    <row r="39" customFormat="false" ht="15" hidden="false" customHeight="false" outlineLevel="0" collapsed="false">
      <c r="A39" s="430"/>
      <c r="B39" s="431" t="s">
        <v>143</v>
      </c>
      <c r="C39" s="432" t="s">
        <v>568</v>
      </c>
      <c r="D39" s="433" t="n">
        <f aca="false">Vkladani_dat!G57</f>
        <v>0</v>
      </c>
    </row>
    <row r="40" customFormat="false" ht="15" hidden="false" customHeight="false" outlineLevel="0" collapsed="false">
      <c r="A40" s="430"/>
      <c r="B40" s="431" t="s">
        <v>145</v>
      </c>
      <c r="C40" s="432" t="s">
        <v>569</v>
      </c>
      <c r="D40" s="433" t="n">
        <f aca="false">Vkladani_dat!G58</f>
        <v>0</v>
      </c>
    </row>
    <row r="41" customFormat="false" ht="15" hidden="false" customHeight="false" outlineLevel="0" collapsed="false">
      <c r="A41" s="430"/>
      <c r="B41" s="431" t="s">
        <v>147</v>
      </c>
      <c r="C41" s="432" t="s">
        <v>570</v>
      </c>
      <c r="D41" s="433" t="n">
        <f aca="false">Vkladani_dat!G59</f>
        <v>0</v>
      </c>
    </row>
    <row r="42" customFormat="false" ht="15" hidden="false" customHeight="false" outlineLevel="0" collapsed="false">
      <c r="A42" s="430"/>
      <c r="B42" s="431" t="s">
        <v>148</v>
      </c>
      <c r="C42" s="432" t="s">
        <v>539</v>
      </c>
      <c r="D42" s="433" t="n">
        <f aca="false">Vkladani_dat!G60</f>
        <v>0</v>
      </c>
    </row>
    <row r="43" customFormat="false" ht="15" hidden="false" customHeight="false" outlineLevel="0" collapsed="false">
      <c r="A43" s="430"/>
      <c r="B43" s="431" t="s">
        <v>149</v>
      </c>
      <c r="C43" s="432" t="s">
        <v>540</v>
      </c>
      <c r="D43" s="433" t="n">
        <f aca="false">Vkladani_dat!G61</f>
        <v>0</v>
      </c>
    </row>
    <row r="44" customFormat="false" ht="15" hidden="false" customHeight="false" outlineLevel="0" collapsed="false">
      <c r="A44" s="430"/>
      <c r="B44" s="431" t="s">
        <v>150</v>
      </c>
      <c r="C44" s="432" t="s">
        <v>541</v>
      </c>
      <c r="D44" s="433" t="n">
        <f aca="false">Vkladani_dat!G62</f>
        <v>0</v>
      </c>
    </row>
    <row r="45" customFormat="false" ht="15" hidden="false" customHeight="false" outlineLevel="0" collapsed="false">
      <c r="A45" s="430"/>
      <c r="B45" s="431" t="s">
        <v>151</v>
      </c>
      <c r="C45" s="432" t="s">
        <v>542</v>
      </c>
      <c r="D45" s="433" t="n">
        <f aca="false">Vkladani_dat!G63</f>
        <v>0</v>
      </c>
    </row>
    <row r="46" customFormat="false" ht="15" hidden="false" customHeight="false" outlineLevel="0" collapsed="false">
      <c r="A46" s="430"/>
      <c r="B46" s="431" t="s">
        <v>152</v>
      </c>
      <c r="C46" s="432" t="s">
        <v>543</v>
      </c>
      <c r="D46" s="433" t="n">
        <f aca="false">Vkladani_dat!G64</f>
        <v>0</v>
      </c>
    </row>
    <row r="47" customFormat="false" ht="15" hidden="false" customHeight="false" outlineLevel="0" collapsed="false">
      <c r="A47" s="430"/>
      <c r="B47" s="431" t="s">
        <v>153</v>
      </c>
      <c r="C47" s="432" t="s">
        <v>544</v>
      </c>
      <c r="D47" s="433" t="n">
        <f aca="false">Vkladani_dat!G65</f>
        <v>0</v>
      </c>
    </row>
    <row r="48" customFormat="false" ht="15" hidden="false" customHeight="false" outlineLevel="0" collapsed="false">
      <c r="A48" s="430"/>
      <c r="B48" s="431" t="s">
        <v>154</v>
      </c>
      <c r="C48" s="432" t="s">
        <v>545</v>
      </c>
      <c r="D48" s="433" t="n">
        <f aca="false">Vkladani_dat!G66</f>
        <v>0</v>
      </c>
    </row>
    <row r="49" customFormat="false" ht="15" hidden="false" customHeight="false" outlineLevel="0" collapsed="false">
      <c r="A49" s="430"/>
      <c r="B49" s="431" t="s">
        <v>155</v>
      </c>
      <c r="C49" s="432" t="s">
        <v>546</v>
      </c>
      <c r="D49" s="433" t="n">
        <f aca="false">Vkladani_dat!G67</f>
        <v>0</v>
      </c>
    </row>
    <row r="50" customFormat="false" ht="15" hidden="false" customHeight="false" outlineLevel="0" collapsed="false">
      <c r="A50" s="430"/>
      <c r="B50" s="431" t="s">
        <v>156</v>
      </c>
      <c r="C50" s="432" t="s">
        <v>547</v>
      </c>
      <c r="D50" s="433" t="n">
        <f aca="false">Vkladani_dat!G68</f>
        <v>0</v>
      </c>
    </row>
    <row r="51" customFormat="false" ht="15" hidden="false" customHeight="false" outlineLevel="0" collapsed="false">
      <c r="A51" s="430"/>
      <c r="B51" s="431" t="s">
        <v>158</v>
      </c>
      <c r="C51" s="432" t="s">
        <v>571</v>
      </c>
      <c r="D51" s="433" t="n">
        <f aca="false">Vkladani_dat!G69</f>
        <v>0</v>
      </c>
    </row>
    <row r="52" customFormat="false" ht="15" hidden="false" customHeight="false" outlineLevel="0" collapsed="false">
      <c r="A52" s="430"/>
      <c r="B52" s="431" t="s">
        <v>161</v>
      </c>
      <c r="C52" s="432" t="s">
        <v>572</v>
      </c>
      <c r="D52" s="433" t="n">
        <f aca="false">Vkladani_dat!G70</f>
        <v>0</v>
      </c>
    </row>
    <row r="53" customFormat="false" ht="15" hidden="false" customHeight="false" outlineLevel="0" collapsed="false">
      <c r="A53" s="430" t="s">
        <v>573</v>
      </c>
      <c r="B53" s="431" t="s">
        <v>359</v>
      </c>
      <c r="C53" s="432" t="s">
        <v>574</v>
      </c>
      <c r="D53" s="428" t="n">
        <f aca="false">Vkladani_dat!G75</f>
        <v>0</v>
      </c>
    </row>
    <row r="54" customFormat="false" ht="15" hidden="false" customHeight="false" outlineLevel="0" collapsed="false">
      <c r="A54" s="430"/>
      <c r="B54" s="431" t="s">
        <v>360</v>
      </c>
      <c r="C54" s="432" t="s">
        <v>575</v>
      </c>
      <c r="D54" s="433" t="n">
        <f aca="false">Vkladani_dat!G76</f>
        <v>0</v>
      </c>
    </row>
    <row r="55" customFormat="false" ht="15" hidden="false" customHeight="false" outlineLevel="0" collapsed="false">
      <c r="A55" s="430"/>
      <c r="B55" s="431" t="s">
        <v>362</v>
      </c>
      <c r="C55" s="432" t="s">
        <v>576</v>
      </c>
      <c r="D55" s="433" t="n">
        <f aca="false">Vkladani_dat!G77</f>
        <v>0</v>
      </c>
    </row>
    <row r="56" customFormat="false" ht="15" hidden="false" customHeight="false" outlineLevel="0" collapsed="false">
      <c r="A56" s="430"/>
      <c r="B56" s="431" t="s">
        <v>364</v>
      </c>
      <c r="C56" s="432" t="s">
        <v>575</v>
      </c>
      <c r="D56" s="433" t="n">
        <f aca="false">Vkladani_dat!G78</f>
        <v>0</v>
      </c>
    </row>
    <row r="57" customFormat="false" ht="15" hidden="false" customHeight="false" outlineLevel="0" collapsed="false">
      <c r="A57" s="430"/>
      <c r="B57" s="431" t="s">
        <v>367</v>
      </c>
      <c r="C57" s="432" t="s">
        <v>577</v>
      </c>
      <c r="D57" s="433" t="n">
        <f aca="false">Vkladani_dat!G79</f>
        <v>0</v>
      </c>
    </row>
    <row r="58" customFormat="false" ht="15" hidden="false" customHeight="false" outlineLevel="0" collapsed="false">
      <c r="A58" s="430"/>
      <c r="B58" s="431" t="s">
        <v>368</v>
      </c>
      <c r="C58" s="432" t="s">
        <v>575</v>
      </c>
      <c r="D58" s="433" t="n">
        <f aca="false">Vkladani_dat!G80</f>
        <v>0</v>
      </c>
    </row>
    <row r="59" customFormat="false" ht="15" hidden="false" customHeight="false" outlineLevel="0" collapsed="false">
      <c r="A59" s="430"/>
      <c r="B59" s="431" t="s">
        <v>369</v>
      </c>
      <c r="C59" s="432" t="s">
        <v>578</v>
      </c>
      <c r="D59" s="433" t="n">
        <f aca="false">Vkladani_dat!G81</f>
        <v>0</v>
      </c>
    </row>
    <row r="60" customFormat="false" ht="15" hidden="false" customHeight="false" outlineLevel="0" collapsed="false">
      <c r="A60" s="430"/>
      <c r="B60" s="431" t="s">
        <v>370</v>
      </c>
      <c r="C60" s="432" t="s">
        <v>575</v>
      </c>
      <c r="D60" s="433" t="n">
        <f aca="false">Vkladani_dat!G82</f>
        <v>0</v>
      </c>
    </row>
    <row r="61" customFormat="false" ht="15" hidden="false" customHeight="false" outlineLevel="0" collapsed="false">
      <c r="A61" s="430"/>
      <c r="B61" s="431" t="s">
        <v>371</v>
      </c>
      <c r="C61" s="432" t="s">
        <v>579</v>
      </c>
      <c r="D61" s="433" t="n">
        <f aca="false">Vkladani_dat!G83</f>
        <v>0</v>
      </c>
    </row>
    <row r="62" customFormat="false" ht="15" hidden="false" customHeight="false" outlineLevel="0" collapsed="false">
      <c r="A62" s="430"/>
      <c r="B62" s="431" t="s">
        <v>374</v>
      </c>
      <c r="C62" s="432" t="s">
        <v>580</v>
      </c>
      <c r="D62" s="433" t="n">
        <f aca="false">Vkladani_dat!G84</f>
        <v>0</v>
      </c>
    </row>
    <row r="63" customFormat="false" ht="15" hidden="false" customHeight="false" outlineLevel="0" collapsed="false">
      <c r="A63" s="430"/>
      <c r="B63" s="431" t="s">
        <v>377</v>
      </c>
      <c r="C63" s="432" t="s">
        <v>581</v>
      </c>
      <c r="D63" s="433" t="n">
        <f aca="false">Vkladani_dat!G85</f>
        <v>0</v>
      </c>
    </row>
    <row r="64" customFormat="false" ht="15" hidden="false" customHeight="false" outlineLevel="0" collapsed="false">
      <c r="A64" s="430"/>
      <c r="B64" s="431" t="s">
        <v>380</v>
      </c>
      <c r="C64" s="432" t="s">
        <v>582</v>
      </c>
      <c r="D64" s="433" t="n">
        <f aca="false">Vkladani_dat!G86</f>
        <v>0</v>
      </c>
    </row>
    <row r="65" customFormat="false" ht="15" hidden="false" customHeight="false" outlineLevel="0" collapsed="false">
      <c r="A65" s="430"/>
      <c r="B65" s="431" t="s">
        <v>384</v>
      </c>
      <c r="C65" s="432" t="s">
        <v>583</v>
      </c>
      <c r="D65" s="433" t="n">
        <f aca="false">Vkladani_dat!G87</f>
        <v>0</v>
      </c>
    </row>
    <row r="66" customFormat="false" ht="15" hidden="false" customHeight="false" outlineLevel="0" collapsed="false">
      <c r="A66" s="430"/>
      <c r="B66" s="431" t="s">
        <v>386</v>
      </c>
      <c r="C66" s="432" t="s">
        <v>584</v>
      </c>
      <c r="D66" s="433" t="n">
        <f aca="false">Vkladani_dat!G88</f>
        <v>0</v>
      </c>
    </row>
    <row r="67" customFormat="false" ht="15" hidden="false" customHeight="false" outlineLevel="0" collapsed="false">
      <c r="A67" s="430"/>
      <c r="B67" s="431" t="s">
        <v>387</v>
      </c>
      <c r="C67" s="432" t="s">
        <v>585</v>
      </c>
      <c r="D67" s="433" t="n">
        <f aca="false">Vkladani_dat!G89</f>
        <v>0</v>
      </c>
    </row>
    <row r="68" customFormat="false" ht="15" hidden="false" customHeight="false" outlineLevel="0" collapsed="false">
      <c r="A68" s="430"/>
      <c r="B68" s="431" t="s">
        <v>390</v>
      </c>
      <c r="C68" s="432" t="s">
        <v>586</v>
      </c>
      <c r="D68" s="433" t="n">
        <f aca="false">Vkladani_dat!G90</f>
        <v>0</v>
      </c>
    </row>
    <row r="69" customFormat="false" ht="15" hidden="false" customHeight="false" outlineLevel="0" collapsed="false">
      <c r="A69" s="430"/>
      <c r="B69" s="431" t="s">
        <v>391</v>
      </c>
      <c r="C69" s="432" t="s">
        <v>587</v>
      </c>
      <c r="D69" s="433" t="n">
        <f aca="false">Vkladani_dat!G91</f>
        <v>0</v>
      </c>
    </row>
    <row r="70" customFormat="false" ht="15" hidden="false" customHeight="false" outlineLevel="0" collapsed="false">
      <c r="A70" s="430"/>
      <c r="B70" s="431" t="s">
        <v>393</v>
      </c>
      <c r="C70" s="432" t="s">
        <v>588</v>
      </c>
      <c r="D70" s="433" t="n">
        <f aca="false">Vkladani_dat!G92</f>
        <v>0</v>
      </c>
    </row>
    <row r="71" customFormat="false" ht="15" hidden="false" customHeight="false" outlineLevel="0" collapsed="false">
      <c r="A71" s="430"/>
      <c r="B71" s="431" t="s">
        <v>401</v>
      </c>
      <c r="C71" s="432" t="s">
        <v>589</v>
      </c>
      <c r="D71" s="433" t="n">
        <f aca="false">Vkladani_dat!G93</f>
        <v>0</v>
      </c>
    </row>
    <row r="72" customFormat="false" ht="15" hidden="false" customHeight="false" outlineLevel="0" collapsed="false">
      <c r="A72" s="430"/>
      <c r="B72" s="431" t="s">
        <v>403</v>
      </c>
      <c r="C72" s="432" t="s">
        <v>590</v>
      </c>
      <c r="D72" s="433" t="n">
        <f aca="false">Vkladani_dat!G94</f>
        <v>0</v>
      </c>
    </row>
    <row r="73" customFormat="false" ht="15" hidden="false" customHeight="false" outlineLevel="0" collapsed="false">
      <c r="A73" s="430"/>
      <c r="B73" s="431" t="s">
        <v>405</v>
      </c>
      <c r="C73" s="432" t="s">
        <v>591</v>
      </c>
      <c r="D73" s="433" t="n">
        <f aca="false">Vkladani_dat!G95</f>
        <v>0</v>
      </c>
    </row>
    <row r="74" customFormat="false" ht="15" hidden="false" customHeight="false" outlineLevel="0" collapsed="false">
      <c r="A74" s="430"/>
      <c r="B74" s="431" t="s">
        <v>408</v>
      </c>
      <c r="C74" s="432" t="s">
        <v>592</v>
      </c>
      <c r="D74" s="433" t="n">
        <f aca="false">Vkladani_dat!G96</f>
        <v>0</v>
      </c>
    </row>
    <row r="75" customFormat="false" ht="15" hidden="false" customHeight="false" outlineLevel="0" collapsed="false">
      <c r="A75" s="430"/>
      <c r="B75" s="431" t="s">
        <v>410</v>
      </c>
      <c r="C75" s="432" t="s">
        <v>593</v>
      </c>
      <c r="D75" s="433" t="n">
        <f aca="false">Vkladani_dat!G97</f>
        <v>0</v>
      </c>
    </row>
    <row r="76" customFormat="false" ht="15" hidden="false" customHeight="false" outlineLevel="0" collapsed="false">
      <c r="A76" s="430"/>
      <c r="B76" s="431" t="s">
        <v>411</v>
      </c>
      <c r="C76" s="432" t="s">
        <v>592</v>
      </c>
      <c r="D76" s="433" t="n">
        <f aca="false">Vkladani_dat!G98</f>
        <v>0</v>
      </c>
    </row>
    <row r="77" customFormat="false" ht="15" hidden="false" customHeight="false" outlineLevel="0" collapsed="false">
      <c r="A77" s="430"/>
      <c r="B77" s="431" t="s">
        <v>413</v>
      </c>
      <c r="C77" s="432" t="s">
        <v>594</v>
      </c>
      <c r="D77" s="433" t="n">
        <f aca="false">Vkladani_dat!G99</f>
        <v>0</v>
      </c>
    </row>
    <row r="78" customFormat="false" ht="15" hidden="false" customHeight="false" outlineLevel="0" collapsed="false">
      <c r="A78" s="430"/>
      <c r="B78" s="431" t="s">
        <v>417</v>
      </c>
      <c r="C78" s="432" t="s">
        <v>595</v>
      </c>
      <c r="D78" s="433" t="n">
        <f aca="false">Vkladani_dat!G100</f>
        <v>0</v>
      </c>
    </row>
    <row r="79" customFormat="false" ht="15" hidden="false" customHeight="false" outlineLevel="0" collapsed="false">
      <c r="A79" s="430"/>
      <c r="B79" s="431" t="s">
        <v>420</v>
      </c>
      <c r="C79" s="432" t="s">
        <v>596</v>
      </c>
      <c r="D79" s="433" t="n">
        <f aca="false">Vkladani_dat!G101</f>
        <v>0</v>
      </c>
    </row>
    <row r="80" customFormat="false" ht="15" hidden="false" customHeight="false" outlineLevel="0" collapsed="false">
      <c r="A80" s="430"/>
      <c r="B80" s="431" t="s">
        <v>422</v>
      </c>
      <c r="C80" s="432" t="s">
        <v>597</v>
      </c>
      <c r="D80" s="433" t="n">
        <f aca="false">Vkladani_dat!G102</f>
        <v>0</v>
      </c>
    </row>
    <row r="81" customFormat="false" ht="15" hidden="false" customHeight="false" outlineLevel="0" collapsed="false">
      <c r="A81" s="430"/>
      <c r="B81" s="431" t="s">
        <v>424</v>
      </c>
      <c r="C81" s="432" t="s">
        <v>598</v>
      </c>
      <c r="D81" s="433" t="n">
        <f aca="false">Vkladani_dat!G103</f>
        <v>0</v>
      </c>
    </row>
    <row r="82" customFormat="false" ht="15" hidden="false" customHeight="false" outlineLevel="0" collapsed="false">
      <c r="A82" s="430"/>
      <c r="B82" s="431" t="s">
        <v>427</v>
      </c>
      <c r="C82" s="432" t="s">
        <v>599</v>
      </c>
      <c r="D82" s="433" t="n">
        <f aca="false">Vkladani_dat!G104</f>
        <v>0</v>
      </c>
    </row>
    <row r="83" customFormat="false" ht="15" hidden="false" customHeight="false" outlineLevel="0" collapsed="false">
      <c r="A83" s="430"/>
      <c r="B83" s="431" t="s">
        <v>430</v>
      </c>
      <c r="C83" s="432" t="s">
        <v>600</v>
      </c>
      <c r="D83" s="433" t="n">
        <f aca="false">Vkladani_dat!G105</f>
        <v>0</v>
      </c>
    </row>
    <row r="84" customFormat="false" ht="15" hidden="false" customHeight="false" outlineLevel="0" collapsed="false">
      <c r="A84" s="430" t="s">
        <v>601</v>
      </c>
      <c r="B84" s="431" t="s">
        <v>436</v>
      </c>
      <c r="C84" s="432" t="s">
        <v>602</v>
      </c>
      <c r="D84" s="428" t="n">
        <f aca="false">Vkladani_dat!G110</f>
        <v>0</v>
      </c>
    </row>
    <row r="85" customFormat="false" ht="15" hidden="false" customHeight="false" outlineLevel="0" collapsed="false">
      <c r="A85" s="430"/>
      <c r="B85" s="431" t="s">
        <v>437</v>
      </c>
      <c r="C85" s="432" t="s">
        <v>603</v>
      </c>
      <c r="D85" s="433" t="n">
        <f aca="false">Vkladani_dat!G111</f>
        <v>0</v>
      </c>
    </row>
    <row r="86" customFormat="false" ht="15" hidden="false" customHeight="false" outlineLevel="0" collapsed="false">
      <c r="A86" s="430"/>
      <c r="B86" s="431" t="s">
        <v>439</v>
      </c>
      <c r="C86" s="432" t="s">
        <v>604</v>
      </c>
      <c r="D86" s="433" t="n">
        <f aca="false">Vkladani_dat!G112</f>
        <v>0</v>
      </c>
    </row>
    <row r="87" customFormat="false" ht="15" hidden="false" customHeight="false" outlineLevel="0" collapsed="false">
      <c r="A87" s="430"/>
      <c r="B87" s="431" t="s">
        <v>442</v>
      </c>
      <c r="C87" s="432" t="s">
        <v>605</v>
      </c>
      <c r="D87" s="433" t="n">
        <f aca="false">Vkladani_dat!G113</f>
        <v>0</v>
      </c>
    </row>
    <row r="88" customFormat="false" ht="15" hidden="false" customHeight="false" outlineLevel="0" collapsed="false">
      <c r="A88" s="430"/>
      <c r="B88" s="431" t="s">
        <v>444</v>
      </c>
      <c r="C88" s="432" t="s">
        <v>606</v>
      </c>
      <c r="D88" s="433" t="n">
        <f aca="false">Vkladani_dat!G114</f>
        <v>0</v>
      </c>
    </row>
    <row r="89" customFormat="false" ht="15" hidden="false" customHeight="false" outlineLevel="0" collapsed="false">
      <c r="A89" s="430"/>
      <c r="B89" s="431" t="s">
        <v>447</v>
      </c>
      <c r="C89" s="432" t="s">
        <v>607</v>
      </c>
      <c r="D89" s="433" t="n">
        <f aca="false">Vkladani_dat!G115</f>
        <v>0</v>
      </c>
    </row>
    <row r="90" customFormat="false" ht="15" hidden="false" customHeight="false" outlineLevel="0" collapsed="false">
      <c r="A90" s="430"/>
      <c r="B90" s="431" t="s">
        <v>448</v>
      </c>
      <c r="C90" s="432" t="s">
        <v>608</v>
      </c>
      <c r="D90" s="433" t="n">
        <f aca="false">Vkladani_dat!G116</f>
        <v>0</v>
      </c>
    </row>
    <row r="91" customFormat="false" ht="15" hidden="false" customHeight="false" outlineLevel="0" collapsed="false">
      <c r="A91" s="430"/>
      <c r="B91" s="431" t="s">
        <v>449</v>
      </c>
      <c r="C91" s="432" t="s">
        <v>609</v>
      </c>
      <c r="D91" s="433" t="n">
        <f aca="false">Vkladani_dat!G117</f>
        <v>0</v>
      </c>
    </row>
    <row r="92" customFormat="false" ht="15" hidden="false" customHeight="false" outlineLevel="0" collapsed="false">
      <c r="A92" s="430"/>
      <c r="B92" s="431" t="s">
        <v>451</v>
      </c>
      <c r="C92" s="432" t="s">
        <v>610</v>
      </c>
      <c r="D92" s="433" t="n">
        <f aca="false">Vkladani_dat!G118</f>
        <v>0</v>
      </c>
    </row>
    <row r="93" customFormat="false" ht="15" hidden="false" customHeight="false" outlineLevel="0" collapsed="false">
      <c r="A93" s="430"/>
      <c r="B93" s="431" t="s">
        <v>452</v>
      </c>
      <c r="C93" s="432" t="s">
        <v>611</v>
      </c>
      <c r="D93" s="433" t="n">
        <f aca="false">Vkladani_dat!G119</f>
        <v>0</v>
      </c>
    </row>
    <row r="94" customFormat="false" ht="15" hidden="false" customHeight="false" outlineLevel="0" collapsed="false">
      <c r="A94" s="430"/>
      <c r="B94" s="431" t="s">
        <v>454</v>
      </c>
      <c r="C94" s="432" t="s">
        <v>612</v>
      </c>
      <c r="D94" s="433" t="n">
        <f aca="false">Vkladani_dat!G120</f>
        <v>0</v>
      </c>
    </row>
    <row r="95" customFormat="false" ht="15" hidden="false" customHeight="false" outlineLevel="0" collapsed="false">
      <c r="A95" s="430"/>
      <c r="B95" s="431" t="s">
        <v>457</v>
      </c>
      <c r="C95" s="432" t="s">
        <v>613</v>
      </c>
      <c r="D95" s="433" t="n">
        <f aca="false">Vkladani_dat!G121</f>
        <v>0</v>
      </c>
    </row>
    <row r="96" customFormat="false" ht="15" hidden="false" customHeight="false" outlineLevel="0" collapsed="false">
      <c r="A96" s="430"/>
      <c r="B96" s="431" t="s">
        <v>462</v>
      </c>
      <c r="C96" s="432" t="s">
        <v>614</v>
      </c>
      <c r="D96" s="433" t="n">
        <f aca="false">Vkladani_dat!G122</f>
        <v>0</v>
      </c>
    </row>
    <row r="97" customFormat="false" ht="15" hidden="false" customHeight="false" outlineLevel="0" collapsed="false">
      <c r="A97" s="430"/>
      <c r="B97" s="431" t="s">
        <v>464</v>
      </c>
      <c r="C97" s="432" t="s">
        <v>615</v>
      </c>
      <c r="D97" s="433" t="n">
        <f aca="false">Vkladani_dat!G123</f>
        <v>0</v>
      </c>
    </row>
    <row r="98" customFormat="false" ht="15" hidden="false" customHeight="false" outlineLevel="0" collapsed="false">
      <c r="A98" s="430"/>
      <c r="B98" s="431" t="s">
        <v>466</v>
      </c>
      <c r="C98" s="432" t="s">
        <v>616</v>
      </c>
      <c r="D98" s="433" t="n">
        <f aca="false">Vkladani_dat!G124</f>
        <v>0</v>
      </c>
    </row>
    <row r="99" customFormat="false" ht="15" hidden="false" customHeight="false" outlineLevel="0" collapsed="false">
      <c r="A99" s="430"/>
      <c r="B99" s="431" t="s">
        <v>469</v>
      </c>
      <c r="C99" s="432" t="s">
        <v>617</v>
      </c>
      <c r="D99" s="433" t="n">
        <f aca="false">Vkladani_dat!G125</f>
        <v>0</v>
      </c>
    </row>
    <row r="100" customFormat="false" ht="15" hidden="false" customHeight="false" outlineLevel="0" collapsed="false">
      <c r="A100" s="430" t="s">
        <v>618</v>
      </c>
      <c r="B100" s="431" t="s">
        <v>476</v>
      </c>
      <c r="C100" s="432" t="s">
        <v>619</v>
      </c>
      <c r="D100" s="434" t="n">
        <f aca="false">Vkladani_dat!G130</f>
        <v>0</v>
      </c>
    </row>
    <row r="101" customFormat="false" ht="15" hidden="false" customHeight="false" outlineLevel="0" collapsed="false">
      <c r="A101" s="430"/>
      <c r="B101" s="431" t="s">
        <v>478</v>
      </c>
      <c r="C101" s="432" t="s">
        <v>620</v>
      </c>
      <c r="D101" s="434" t="n">
        <f aca="false">Vkladani_dat!G131</f>
        <v>0</v>
      </c>
    </row>
    <row r="102" customFormat="false" ht="15" hidden="false" customHeight="false" outlineLevel="0" collapsed="false">
      <c r="A102" s="430"/>
      <c r="B102" s="431" t="s">
        <v>480</v>
      </c>
      <c r="C102" s="432" t="s">
        <v>621</v>
      </c>
      <c r="D102" s="434" t="n">
        <f aca="false">Vkladani_dat!G132</f>
        <v>0</v>
      </c>
    </row>
    <row r="103" customFormat="false" ht="15" hidden="false" customHeight="false" outlineLevel="0" collapsed="false">
      <c r="A103" s="430"/>
      <c r="B103" s="431" t="s">
        <v>482</v>
      </c>
      <c r="C103" s="432" t="s">
        <v>622</v>
      </c>
      <c r="D103" s="434" t="n">
        <f aca="false">Vkladani_dat!G133</f>
        <v>0</v>
      </c>
    </row>
    <row r="104" customFormat="false" ht="15" hidden="false" customHeight="false" outlineLevel="0" collapsed="false">
      <c r="A104" s="430"/>
      <c r="B104" s="431" t="s">
        <v>485</v>
      </c>
      <c r="C104" s="432" t="s">
        <v>623</v>
      </c>
      <c r="D104" s="434" t="n">
        <f aca="false">Vkladani_dat!G134</f>
        <v>0</v>
      </c>
    </row>
    <row r="105" customFormat="false" ht="15" hidden="false" customHeight="false" outlineLevel="0" collapsed="false">
      <c r="A105" s="430"/>
      <c r="B105" s="431" t="s">
        <v>488</v>
      </c>
      <c r="C105" s="432" t="s">
        <v>624</v>
      </c>
      <c r="D105" s="434" t="n">
        <f aca="false">Vkladani_dat!G135</f>
        <v>0</v>
      </c>
    </row>
    <row r="106" customFormat="false" ht="15" hidden="false" customHeight="false" outlineLevel="0" collapsed="false">
      <c r="A106" s="430"/>
      <c r="B106" s="431" t="s">
        <v>491</v>
      </c>
      <c r="C106" s="432" t="s">
        <v>625</v>
      </c>
      <c r="D106" s="434" t="n">
        <f aca="false">Vkladani_dat!G136</f>
        <v>0</v>
      </c>
    </row>
    <row r="107" customFormat="false" ht="15" hidden="false" customHeight="false" outlineLevel="0" collapsed="false">
      <c r="A107" s="430"/>
      <c r="B107" s="431" t="s">
        <v>495</v>
      </c>
      <c r="C107" s="432" t="s">
        <v>626</v>
      </c>
      <c r="D107" s="434" t="n">
        <f aca="false">Vkladani_dat!G137</f>
        <v>0</v>
      </c>
    </row>
    <row r="108" customFormat="false" ht="15" hidden="false" customHeight="false" outlineLevel="0" collapsed="false">
      <c r="A108" s="430"/>
      <c r="B108" s="431" t="s">
        <v>496</v>
      </c>
      <c r="C108" s="432" t="s">
        <v>627</v>
      </c>
      <c r="D108" s="433" t="n">
        <f aca="false">Vkladani_dat!G138</f>
        <v>0</v>
      </c>
    </row>
    <row r="109" customFormat="false" ht="15" hidden="false" customHeight="false" outlineLevel="0" collapsed="false">
      <c r="A109" s="430"/>
      <c r="B109" s="431" t="s">
        <v>499</v>
      </c>
      <c r="C109" s="432" t="s">
        <v>628</v>
      </c>
      <c r="D109" s="433" t="n">
        <f aca="false">Vkladani_dat!G139</f>
        <v>0</v>
      </c>
    </row>
    <row r="110" customFormat="false" ht="15" hidden="false" customHeight="false" outlineLevel="0" collapsed="false">
      <c r="A110" s="430" t="s">
        <v>629</v>
      </c>
      <c r="B110" s="431" t="s">
        <v>402</v>
      </c>
      <c r="C110" s="432" t="s">
        <v>630</v>
      </c>
      <c r="D110" s="428" t="n">
        <f aca="false">Vkladani_dat!G144</f>
        <v>0</v>
      </c>
    </row>
    <row r="111" customFormat="false" ht="15" hidden="false" customHeight="false" outlineLevel="0" collapsed="false">
      <c r="A111" s="430"/>
      <c r="B111" s="431" t="s">
        <v>404</v>
      </c>
      <c r="C111" s="432" t="s">
        <v>631</v>
      </c>
      <c r="D111" s="433" t="n">
        <f aca="false">Vkladani_dat!G145</f>
        <v>0</v>
      </c>
    </row>
    <row r="112" customFormat="false" ht="15" hidden="false" customHeight="false" outlineLevel="0" collapsed="false">
      <c r="A112" s="430"/>
      <c r="B112" s="431" t="s">
        <v>406</v>
      </c>
      <c r="C112" s="432" t="s">
        <v>632</v>
      </c>
      <c r="D112" s="433" t="n">
        <f aca="false">Vkladani_dat!G146</f>
        <v>0</v>
      </c>
    </row>
    <row r="113" customFormat="false" ht="15" hidden="false" customHeight="false" outlineLevel="0" collapsed="false">
      <c r="A113" s="430"/>
      <c r="B113" s="431" t="s">
        <v>409</v>
      </c>
      <c r="C113" s="432" t="s">
        <v>633</v>
      </c>
      <c r="D113" s="433" t="n">
        <f aca="false">Vkladani_dat!G147</f>
        <v>0</v>
      </c>
    </row>
    <row r="114" customFormat="false" ht="15" hidden="false" customHeight="false" outlineLevel="0" collapsed="false">
      <c r="A114" s="430"/>
      <c r="B114" s="431" t="s">
        <v>412</v>
      </c>
      <c r="C114" s="432" t="s">
        <v>634</v>
      </c>
      <c r="D114" s="433" t="n">
        <f aca="false">Vkladani_dat!G148</f>
        <v>0</v>
      </c>
    </row>
    <row r="115" customFormat="false" ht="15" hidden="false" customHeight="false" outlineLevel="0" collapsed="false">
      <c r="A115" s="430"/>
      <c r="B115" s="431" t="s">
        <v>415</v>
      </c>
      <c r="C115" s="432" t="s">
        <v>635</v>
      </c>
      <c r="D115" s="433" t="n">
        <f aca="false">Vkladani_dat!G149</f>
        <v>0</v>
      </c>
    </row>
    <row r="116" customFormat="false" ht="15" hidden="false" customHeight="false" outlineLevel="0" collapsed="false">
      <c r="A116" s="430"/>
      <c r="B116" s="431" t="s">
        <v>418</v>
      </c>
      <c r="C116" s="432" t="s">
        <v>636</v>
      </c>
      <c r="D116" s="433" t="n">
        <f aca="false">Vkladani_dat!G150</f>
        <v>0</v>
      </c>
    </row>
    <row r="117" customFormat="false" ht="15" hidden="false" customHeight="false" outlineLevel="0" collapsed="false">
      <c r="A117" s="430"/>
      <c r="B117" s="431" t="s">
        <v>423</v>
      </c>
      <c r="C117" s="432" t="s">
        <v>637</v>
      </c>
      <c r="D117" s="433" t="n">
        <f aca="false">Vkladani_dat!G151</f>
        <v>0</v>
      </c>
    </row>
    <row r="118" customFormat="false" ht="15" hidden="false" customHeight="false" outlineLevel="0" collapsed="false">
      <c r="A118" s="430"/>
      <c r="B118" s="431" t="s">
        <v>428</v>
      </c>
      <c r="C118" s="432" t="s">
        <v>638</v>
      </c>
      <c r="D118" s="433" t="n">
        <f aca="false">Vkladani_dat!G152</f>
        <v>0</v>
      </c>
    </row>
    <row r="119" customFormat="false" ht="15" hidden="false" customHeight="false" outlineLevel="0" collapsed="false">
      <c r="A119" s="430"/>
      <c r="B119" s="431" t="s">
        <v>431</v>
      </c>
      <c r="C119" s="432" t="s">
        <v>639</v>
      </c>
      <c r="D119" s="433" t="n">
        <f aca="false">Vkladani_dat!G153</f>
        <v>0</v>
      </c>
    </row>
    <row r="120" customFormat="false" ht="15" hidden="false" customHeight="false" outlineLevel="0" collapsed="false">
      <c r="A120" s="430"/>
      <c r="B120" s="431" t="s">
        <v>433</v>
      </c>
      <c r="C120" s="432" t="s">
        <v>640</v>
      </c>
      <c r="D120" s="433" t="n">
        <f aca="false">Vkladani_dat!G154</f>
        <v>0</v>
      </c>
    </row>
    <row r="121" customFormat="false" ht="15" hidden="false" customHeight="false" outlineLevel="0" collapsed="false">
      <c r="A121" s="430"/>
      <c r="B121" s="431" t="s">
        <v>434</v>
      </c>
      <c r="C121" s="432" t="s">
        <v>641</v>
      </c>
      <c r="D121" s="433" t="n">
        <f aca="false">Vkladani_dat!G155</f>
        <v>0</v>
      </c>
    </row>
    <row r="122" customFormat="false" ht="15" hidden="false" customHeight="false" outlineLevel="0" collapsed="false">
      <c r="A122" s="430"/>
      <c r="B122" s="431" t="s">
        <v>435</v>
      </c>
      <c r="C122" s="432" t="s">
        <v>642</v>
      </c>
      <c r="D122" s="433" t="n">
        <f aca="false">Vkladani_dat!G156</f>
        <v>0</v>
      </c>
    </row>
    <row r="123" customFormat="false" ht="15" hidden="false" customHeight="false" outlineLevel="0" collapsed="false">
      <c r="A123" s="430"/>
      <c r="B123" s="431" t="s">
        <v>438</v>
      </c>
      <c r="C123" s="432" t="s">
        <v>643</v>
      </c>
      <c r="D123" s="433" t="n">
        <f aca="false">Vkladani_dat!G157</f>
        <v>0</v>
      </c>
    </row>
    <row r="124" customFormat="false" ht="15" hidden="false" customHeight="false" outlineLevel="0" collapsed="false">
      <c r="A124" s="430"/>
      <c r="B124" s="431" t="s">
        <v>440</v>
      </c>
      <c r="C124" s="432" t="s">
        <v>644</v>
      </c>
      <c r="D124" s="433" t="n">
        <f aca="false">Vkladani_dat!G158</f>
        <v>0</v>
      </c>
    </row>
    <row r="125" customFormat="false" ht="15" hidden="false" customHeight="false" outlineLevel="0" collapsed="false">
      <c r="A125" s="430"/>
      <c r="B125" s="431" t="s">
        <v>441</v>
      </c>
      <c r="C125" s="432" t="s">
        <v>645</v>
      </c>
      <c r="D125" s="433" t="n">
        <f aca="false">Vkladani_dat!G159</f>
        <v>0</v>
      </c>
    </row>
    <row r="126" customFormat="false" ht="15" hidden="false" customHeight="false" outlineLevel="0" collapsed="false">
      <c r="A126" s="430"/>
      <c r="B126" s="431" t="s">
        <v>443</v>
      </c>
      <c r="C126" s="432" t="s">
        <v>637</v>
      </c>
      <c r="D126" s="433" t="n">
        <f aca="false">Vkladani_dat!G160</f>
        <v>0</v>
      </c>
    </row>
    <row r="127" customFormat="false" ht="15" hidden="false" customHeight="false" outlineLevel="0" collapsed="false">
      <c r="A127" s="430"/>
      <c r="B127" s="431" t="s">
        <v>446</v>
      </c>
      <c r="C127" s="432" t="s">
        <v>646</v>
      </c>
      <c r="D127" s="433" t="n">
        <f aca="false">Vkladani_dat!G161</f>
        <v>0</v>
      </c>
    </row>
    <row r="128" customFormat="false" ht="15" hidden="false" customHeight="false" outlineLevel="0" collapsed="false">
      <c r="A128" s="430" t="s">
        <v>647</v>
      </c>
      <c r="B128" s="431" t="s">
        <v>450</v>
      </c>
      <c r="C128" s="432" t="s">
        <v>648</v>
      </c>
      <c r="D128" s="428" t="n">
        <f aca="false">Vkladani_dat!G166</f>
        <v>0</v>
      </c>
    </row>
    <row r="129" customFormat="false" ht="15" hidden="false" customHeight="false" outlineLevel="0" collapsed="false">
      <c r="A129" s="430"/>
      <c r="B129" s="431" t="s">
        <v>453</v>
      </c>
      <c r="C129" s="432" t="s">
        <v>649</v>
      </c>
      <c r="D129" s="433" t="n">
        <f aca="false">Vkladani_dat!G167</f>
        <v>0</v>
      </c>
    </row>
    <row r="130" customFormat="false" ht="15" hidden="false" customHeight="false" outlineLevel="0" collapsed="false">
      <c r="A130" s="430"/>
      <c r="B130" s="431" t="s">
        <v>456</v>
      </c>
      <c r="C130" s="432" t="s">
        <v>650</v>
      </c>
      <c r="D130" s="433" t="n">
        <f aca="false">Vkladani_dat!G168</f>
        <v>0</v>
      </c>
    </row>
    <row r="131" customFormat="false" ht="15" hidden="false" customHeight="false" outlineLevel="0" collapsed="false">
      <c r="A131" s="430"/>
      <c r="B131" s="431" t="s">
        <v>459</v>
      </c>
      <c r="C131" s="432" t="s">
        <v>651</v>
      </c>
      <c r="D131" s="433" t="n">
        <f aca="false">Vkladani_dat!G169</f>
        <v>0</v>
      </c>
    </row>
    <row r="132" customFormat="false" ht="15" hidden="false" customHeight="false" outlineLevel="0" collapsed="false">
      <c r="A132" s="430"/>
      <c r="B132" s="431" t="s">
        <v>460</v>
      </c>
      <c r="C132" s="432" t="s">
        <v>652</v>
      </c>
      <c r="D132" s="433" t="n">
        <f aca="false">Vkladani_dat!G170</f>
        <v>0</v>
      </c>
    </row>
    <row r="133" customFormat="false" ht="15" hidden="false" customHeight="false" outlineLevel="0" collapsed="false">
      <c r="A133" s="430"/>
      <c r="B133" s="431" t="s">
        <v>463</v>
      </c>
      <c r="C133" s="432" t="s">
        <v>653</v>
      </c>
      <c r="D133" s="433" t="n">
        <f aca="false">Vkladani_dat!G171</f>
        <v>0</v>
      </c>
    </row>
    <row r="134" customFormat="false" ht="15" hidden="false" customHeight="false" outlineLevel="0" collapsed="false">
      <c r="A134" s="430"/>
      <c r="B134" s="431" t="s">
        <v>465</v>
      </c>
      <c r="C134" s="432" t="s">
        <v>654</v>
      </c>
      <c r="D134" s="433" t="n">
        <f aca="false">Vkladani_dat!G172</f>
        <v>0</v>
      </c>
    </row>
    <row r="135" customFormat="false" ht="15" hidden="false" customHeight="false" outlineLevel="0" collapsed="false">
      <c r="A135" s="430"/>
      <c r="B135" s="431" t="s">
        <v>468</v>
      </c>
      <c r="C135" s="432" t="s">
        <v>655</v>
      </c>
      <c r="D135" s="433" t="n">
        <f aca="false">Vkladani_dat!G173</f>
        <v>0</v>
      </c>
    </row>
    <row r="136" customFormat="false" ht="15" hidden="false" customHeight="false" outlineLevel="0" collapsed="false">
      <c r="A136" s="430"/>
      <c r="B136" s="431" t="s">
        <v>471</v>
      </c>
      <c r="C136" s="432" t="s">
        <v>656</v>
      </c>
      <c r="D136" s="433" t="n">
        <f aca="false">Vkladani_dat!G174</f>
        <v>0</v>
      </c>
    </row>
    <row r="137" customFormat="false" ht="15" hidden="false" customHeight="false" outlineLevel="0" collapsed="false">
      <c r="A137" s="430"/>
      <c r="B137" s="431" t="s">
        <v>473</v>
      </c>
      <c r="C137" s="432" t="s">
        <v>657</v>
      </c>
      <c r="D137" s="433" t="n">
        <f aca="false">Vkladani_dat!G175</f>
        <v>0</v>
      </c>
    </row>
    <row r="138" customFormat="false" ht="15" hidden="false" customHeight="false" outlineLevel="0" collapsed="false">
      <c r="A138" s="430"/>
      <c r="B138" s="431" t="s">
        <v>474</v>
      </c>
      <c r="C138" s="432" t="s">
        <v>658</v>
      </c>
      <c r="D138" s="433" t="n">
        <f aca="false">Vkladani_dat!G176</f>
        <v>0</v>
      </c>
    </row>
    <row r="139" customFormat="false" ht="15" hidden="false" customHeight="false" outlineLevel="0" collapsed="false">
      <c r="A139" s="430"/>
      <c r="B139" s="431" t="s">
        <v>477</v>
      </c>
      <c r="C139" s="432" t="s">
        <v>659</v>
      </c>
      <c r="D139" s="433" t="n">
        <f aca="false">Vkladani_dat!G177</f>
        <v>0</v>
      </c>
    </row>
    <row r="140" customFormat="false" ht="15" hidden="false" customHeight="false" outlineLevel="0" collapsed="false">
      <c r="A140" s="430"/>
      <c r="B140" s="431" t="s">
        <v>479</v>
      </c>
      <c r="C140" s="432" t="s">
        <v>660</v>
      </c>
      <c r="D140" s="433" t="n">
        <f aca="false">Vkladani_dat!G178</f>
        <v>0</v>
      </c>
    </row>
    <row r="141" customFormat="false" ht="15" hidden="false" customHeight="false" outlineLevel="0" collapsed="false">
      <c r="A141" s="430"/>
      <c r="B141" s="431" t="s">
        <v>481</v>
      </c>
      <c r="C141" s="432" t="s">
        <v>661</v>
      </c>
      <c r="D141" s="433" t="n">
        <f aca="false">Vkladani_dat!G179</f>
        <v>0</v>
      </c>
    </row>
    <row r="142" customFormat="false" ht="15" hidden="false" customHeight="false" outlineLevel="0" collapsed="false">
      <c r="A142" s="430"/>
      <c r="B142" s="431" t="s">
        <v>484</v>
      </c>
      <c r="C142" s="432" t="s">
        <v>662</v>
      </c>
      <c r="D142" s="433" t="n">
        <f aca="false">Vkladani_dat!G180</f>
        <v>0</v>
      </c>
    </row>
    <row r="143" customFormat="false" ht="15" hidden="false" customHeight="false" outlineLevel="0" collapsed="false">
      <c r="A143" s="430"/>
      <c r="B143" s="431" t="s">
        <v>487</v>
      </c>
      <c r="C143" s="432" t="s">
        <v>663</v>
      </c>
      <c r="D143" s="433" t="n">
        <f aca="false">Vkladani_dat!G181</f>
        <v>0</v>
      </c>
    </row>
    <row r="144" customFormat="false" ht="15" hidden="false" customHeight="false" outlineLevel="0" collapsed="false">
      <c r="A144" s="430"/>
      <c r="B144" s="431" t="s">
        <v>490</v>
      </c>
      <c r="C144" s="432" t="s">
        <v>664</v>
      </c>
      <c r="D144" s="433" t="n">
        <f aca="false">Vkladani_dat!G182</f>
        <v>0</v>
      </c>
    </row>
    <row r="145" customFormat="false" ht="15" hidden="false" customHeight="false" outlineLevel="0" collapsed="false">
      <c r="A145" s="430"/>
      <c r="B145" s="431" t="s">
        <v>494</v>
      </c>
      <c r="C145" s="432" t="s">
        <v>665</v>
      </c>
      <c r="D145" s="433" t="n">
        <f aca="false">Vkladani_dat!G183</f>
        <v>0</v>
      </c>
    </row>
    <row r="146" customFormat="false" ht="15" hidden="false" customHeight="false" outlineLevel="0" collapsed="false">
      <c r="A146" s="430"/>
      <c r="B146" s="431" t="s">
        <v>498</v>
      </c>
      <c r="C146" s="432" t="s">
        <v>666</v>
      </c>
      <c r="D146" s="433" t="n">
        <f aca="false">Vkladani_dat!G184</f>
        <v>0</v>
      </c>
    </row>
  </sheetData>
  <sheetProtection sheet="true" password="d024" objects="true" scenarios="true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2" man="true" max="16383" min="0"/>
    <brk id="99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2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025" min="1" style="2" width="9.14"/>
  </cols>
  <sheetData>
    <row r="2" customFormat="false" ht="18" hidden="false" customHeight="false" outlineLevel="0" collapsed="false">
      <c r="A2" s="435" t="s">
        <v>667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customFormat="false" ht="15" hidden="false" customHeight="false" outlineLevel="0" collapsed="false">
      <c r="A3" s="437"/>
      <c r="B3" s="2" t="s">
        <v>668</v>
      </c>
    </row>
    <row r="4" customFormat="false" ht="15.6" hidden="false" customHeight="false" outlineLevel="0" collapsed="false">
      <c r="A4" s="438"/>
    </row>
    <row r="5" customFormat="false" ht="15.6" hidden="false" customHeight="false" outlineLevel="0" collapsed="false">
      <c r="A5" s="439"/>
    </row>
    <row r="6" customFormat="false" ht="15.6" hidden="false" customHeight="false" outlineLevel="0" collapsed="false">
      <c r="A6" s="439"/>
    </row>
    <row r="7" customFormat="false" ht="15.6" hidden="false" customHeight="false" outlineLevel="0" collapsed="false">
      <c r="A7" s="438"/>
    </row>
    <row r="8" customFormat="false" ht="15.6" hidden="false" customHeight="false" outlineLevel="0" collapsed="false">
      <c r="A8" s="51"/>
    </row>
    <row r="9" customFormat="false" ht="15.6" hidden="false" customHeight="false" outlineLevel="0" collapsed="false">
      <c r="A9" s="439"/>
    </row>
    <row r="10" customFormat="false" ht="15.6" hidden="false" customHeight="false" outlineLevel="0" collapsed="false">
      <c r="A10" s="438"/>
    </row>
    <row r="11" customFormat="false" ht="15.6" hidden="false" customHeight="false" outlineLevel="0" collapsed="false">
      <c r="A11" s="438"/>
    </row>
    <row r="12" customFormat="false" ht="15.6" hidden="false" customHeight="false" outlineLevel="0" collapsed="false">
      <c r="A12" s="439"/>
    </row>
    <row r="13" customFormat="false" ht="15.6" hidden="false" customHeight="false" outlineLevel="0" collapsed="false">
      <c r="A13" s="438"/>
    </row>
    <row r="14" customFormat="false" ht="15.6" hidden="false" customHeight="false" outlineLevel="0" collapsed="false">
      <c r="A14" s="438"/>
    </row>
    <row r="15" customFormat="false" ht="15.6" hidden="false" customHeight="false" outlineLevel="0" collapsed="false">
      <c r="A15" s="439"/>
    </row>
    <row r="16" customFormat="false" ht="15.6" hidden="false" customHeight="false" outlineLevel="0" collapsed="false">
      <c r="A16" s="438"/>
    </row>
    <row r="17" customFormat="false" ht="15.6" hidden="false" customHeight="false" outlineLevel="0" collapsed="false">
      <c r="A17" s="438"/>
    </row>
    <row r="18" customFormat="false" ht="15.6" hidden="false" customHeight="false" outlineLevel="0" collapsed="false">
      <c r="A18" s="439"/>
    </row>
    <row r="19" customFormat="false" ht="15.6" hidden="false" customHeight="false" outlineLevel="0" collapsed="false">
      <c r="A19" s="438"/>
    </row>
    <row r="20" customFormat="false" ht="15.6" hidden="false" customHeight="false" outlineLevel="0" collapsed="false">
      <c r="A20" s="438"/>
    </row>
    <row r="21" customFormat="false" ht="15.6" hidden="false" customHeight="false" outlineLevel="0" collapsed="false">
      <c r="A21" s="439"/>
    </row>
    <row r="22" customFormat="false" ht="15.6" hidden="false" customHeight="false" outlineLevel="0" collapsed="false">
      <c r="A22" s="438"/>
    </row>
    <row r="23" customFormat="false" ht="15.6" hidden="false" customHeight="false" outlineLevel="0" collapsed="false">
      <c r="A23" s="438"/>
    </row>
    <row r="24" customFormat="false" ht="15.6" hidden="false" customHeight="false" outlineLevel="0" collapsed="false">
      <c r="A24" s="439"/>
    </row>
    <row r="25" customFormat="false" ht="15.6" hidden="false" customHeight="false" outlineLevel="0" collapsed="false">
      <c r="A25" s="438"/>
    </row>
    <row r="26" customFormat="false" ht="15.6" hidden="false" customHeight="false" outlineLevel="0" collapsed="false">
      <c r="A26" s="438"/>
    </row>
    <row r="27" customFormat="false" ht="15.6" hidden="false" customHeight="false" outlineLevel="0" collapsed="false">
      <c r="A27" s="439"/>
    </row>
    <row r="30" customFormat="false" ht="14.45" hidden="false" customHeight="false" outlineLevel="0" collapsed="false">
      <c r="A30" s="440"/>
    </row>
    <row r="31" customFormat="false" ht="14.45" hidden="false" customHeight="false" outlineLevel="0" collapsed="false">
      <c r="A31" s="441"/>
    </row>
    <row r="32" customFormat="false" ht="14.45" hidden="false" customHeight="false" outlineLevel="0" collapsed="false">
      <c r="A32" s="442"/>
    </row>
    <row r="33" customFormat="false" ht="14.45" hidden="false" customHeight="false" outlineLevel="0" collapsed="false">
      <c r="A33" s="440"/>
    </row>
    <row r="34" customFormat="false" ht="14.45" hidden="false" customHeight="false" outlineLevel="0" collapsed="false">
      <c r="A34" s="441"/>
    </row>
    <row r="35" customFormat="false" ht="14.45" hidden="false" customHeight="false" outlineLevel="0" collapsed="false">
      <c r="A35" s="440"/>
    </row>
    <row r="36" customFormat="false" ht="14.45" hidden="false" customHeight="false" outlineLevel="0" collapsed="false">
      <c r="A36" s="441"/>
    </row>
    <row r="37" customFormat="false" ht="14.45" hidden="false" customHeight="false" outlineLevel="0" collapsed="false">
      <c r="A37" s="440"/>
    </row>
    <row r="38" customFormat="false" ht="15" hidden="false" customHeight="false" outlineLevel="0" collapsed="false">
      <c r="A38" s="441"/>
    </row>
    <row r="39" customFormat="false" ht="15" hidden="false" customHeight="false" outlineLevel="0" collapsed="false">
      <c r="A39" s="440"/>
    </row>
    <row r="40" customFormat="false" ht="15" hidden="false" customHeight="false" outlineLevel="0" collapsed="false">
      <c r="A40" s="441"/>
    </row>
    <row r="41" customFormat="false" ht="15" hidden="false" customHeight="false" outlineLevel="0" collapsed="false">
      <c r="A41" s="440"/>
    </row>
    <row r="42" customFormat="false" ht="15" hidden="false" customHeight="false" outlineLevel="0" collapsed="false">
      <c r="A42" s="441"/>
    </row>
    <row r="43" customFormat="false" ht="15" hidden="false" customHeight="false" outlineLevel="0" collapsed="false">
      <c r="A43" s="440"/>
    </row>
    <row r="44" customFormat="false" ht="15" hidden="false" customHeight="false" outlineLevel="0" collapsed="false">
      <c r="A44" s="440"/>
    </row>
    <row r="45" customFormat="false" ht="15" hidden="false" customHeight="false" outlineLevel="0" collapsed="false">
      <c r="A45" s="440"/>
    </row>
    <row r="46" customFormat="false" ht="15" hidden="false" customHeight="false" outlineLevel="0" collapsed="false">
      <c r="A46" s="441"/>
    </row>
    <row r="47" customFormat="false" ht="15" hidden="false" customHeight="false" outlineLevel="0" collapsed="false">
      <c r="A47" s="440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</row>
    <row r="48" customFormat="false" ht="15" hidden="false" customHeight="false" outlineLevel="0" collapsed="false">
      <c r="A48" s="441"/>
    </row>
    <row r="49" customFormat="false" ht="15" hidden="false" customHeight="false" outlineLevel="0" collapsed="false">
      <c r="A49" s="440"/>
    </row>
    <row r="50" customFormat="false" ht="15" hidden="false" customHeight="false" outlineLevel="0" collapsed="false">
      <c r="A50" s="443"/>
    </row>
    <row r="93" customFormat="false" ht="15" hidden="false" customHeight="false" outlineLevel="0" collapsed="false"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44"/>
    </row>
    <row r="138" customFormat="false" ht="14.25" hidden="false" customHeight="true" outlineLevel="0" collapsed="false"/>
    <row r="139" customFormat="false" ht="15" hidden="false" customHeight="false" outlineLevel="0" collapsed="false">
      <c r="B139" s="436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</row>
    <row r="185" customFormat="false" ht="15" hidden="false" customHeight="false" outlineLevel="0" collapsed="false">
      <c r="B185" s="436"/>
      <c r="C185" s="436"/>
      <c r="D185" s="436"/>
      <c r="E185" s="436"/>
      <c r="F185" s="436"/>
      <c r="G185" s="436"/>
      <c r="H185" s="436"/>
      <c r="I185" s="436"/>
      <c r="J185" s="436"/>
      <c r="K185" s="436"/>
      <c r="L185" s="436"/>
      <c r="M185" s="436"/>
      <c r="N185" s="436"/>
      <c r="O185" s="436"/>
      <c r="P185" s="436"/>
      <c r="Q185" s="436"/>
      <c r="R185" s="436"/>
      <c r="S185" s="436"/>
      <c r="T185" s="436"/>
      <c r="U185" s="444"/>
    </row>
    <row r="230" customFormat="false" ht="15" hidden="false" customHeight="false" outlineLevel="0" collapsed="false">
      <c r="B230" s="436"/>
      <c r="C230" s="436"/>
      <c r="D230" s="436"/>
      <c r="E230" s="436"/>
      <c r="F230" s="436"/>
      <c r="G230" s="436"/>
      <c r="H230" s="436"/>
      <c r="I230" s="436"/>
      <c r="J230" s="436"/>
      <c r="K230" s="436"/>
      <c r="L230" s="436"/>
      <c r="M230" s="436"/>
      <c r="N230" s="436"/>
      <c r="O230" s="436"/>
      <c r="P230" s="436"/>
      <c r="Q230" s="436"/>
      <c r="R230" s="436"/>
      <c r="S230" s="436"/>
      <c r="T230" s="436"/>
    </row>
    <row r="276" customFormat="false" ht="15" hidden="false" customHeight="false" outlineLevel="0" collapsed="false">
      <c r="B276" s="436"/>
      <c r="C276" s="436"/>
      <c r="D276" s="436"/>
      <c r="E276" s="436"/>
      <c r="F276" s="436"/>
      <c r="G276" s="436"/>
      <c r="H276" s="436"/>
      <c r="I276" s="436"/>
      <c r="J276" s="436"/>
      <c r="K276" s="436"/>
      <c r="L276" s="436"/>
      <c r="M276" s="436"/>
      <c r="N276" s="436"/>
      <c r="O276" s="436"/>
      <c r="P276" s="436"/>
      <c r="Q276" s="436"/>
      <c r="R276" s="436"/>
      <c r="S276" s="436"/>
      <c r="T276" s="436"/>
    </row>
  </sheetData>
  <sheetProtection sheet="true" objects="true" scenarios="true"/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6" man="true" max="16383" min="0"/>
    <brk id="92" man="true" max="16383" min="0"/>
    <brk id="138" man="true" max="16383" min="0"/>
    <brk id="184" man="true" max="16383" min="0"/>
    <brk id="229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T18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025" min="1" style="2" width="9.14"/>
  </cols>
  <sheetData>
    <row r="2" customFormat="false" ht="18" hidden="false" customHeight="false" outlineLevel="0" collapsed="false">
      <c r="A2" s="445" t="s">
        <v>669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customFormat="false" ht="18" hidden="false" customHeight="false" outlineLevel="0" collapsed="false">
      <c r="A3" s="447"/>
      <c r="B3" s="2" t="s">
        <v>668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</row>
    <row r="47" customFormat="false" ht="15" hidden="false" customHeight="false" outlineLevel="0" collapsed="false"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</row>
    <row r="95" customFormat="false" ht="15" hidden="false" customHeight="false" outlineLevel="0" collapsed="false">
      <c r="B95" s="446"/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446"/>
      <c r="P95" s="446"/>
      <c r="Q95" s="446"/>
      <c r="R95" s="446"/>
      <c r="S95" s="446"/>
      <c r="T95" s="446"/>
    </row>
    <row r="141" customFormat="false" ht="15" hidden="false" customHeight="false" outlineLevel="0" collapsed="false">
      <c r="B141" s="446"/>
      <c r="C141" s="446"/>
      <c r="D141" s="446"/>
      <c r="E141" s="446"/>
      <c r="F141" s="446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446"/>
      <c r="S141" s="446"/>
      <c r="T141" s="446"/>
    </row>
    <row r="187" customFormat="false" ht="15" hidden="false" customHeight="false" outlineLevel="0" collapsed="false">
      <c r="B187" s="446"/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</row>
  </sheetData>
  <sheetProtection sheet="true" objects="true" scenarios="true"/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 LibreOffice_project/22b09f6418e8c2d508a9eaf86b2399209b0990f4</Application>
  <Company>National Library CR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2020-09-24T11:01:21Z</dcterms:created>
  <dc:creator>Macháčková Lucie</dc:creator>
  <dc:description/>
  <dc:language>cs-CZ</dc:language>
  <cp:lastModifiedBy>Semrád Jaro</cp:lastModifiedBy>
  <cp:lastPrinted>2024-06-01T14:29:31Z</cp:lastPrinted>
  <dcterms:modified xsi:type="dcterms:W3CDTF">2024-07-09T21:17:07Z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National Library CR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